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325" yWindow="300" windowWidth="22335" windowHeight="14505"/>
  </bookViews>
  <sheets>
    <sheet name="Dezember" sheetId="14" r:id="rId1"/>
    <sheet name="November" sheetId="13" r:id="rId2"/>
    <sheet name="Oktober" sheetId="12" r:id="rId3"/>
    <sheet name="September" sheetId="11" r:id="rId4"/>
    <sheet name="August" sheetId="10" r:id="rId5"/>
    <sheet name="Juli" sheetId="9" r:id="rId6"/>
    <sheet name="Juni" sheetId="8" r:id="rId7"/>
    <sheet name="Mai" sheetId="7" r:id="rId8"/>
    <sheet name="April" sheetId="6" r:id="rId9"/>
    <sheet name="März" sheetId="5" r:id="rId10"/>
    <sheet name="Februar" sheetId="4" r:id="rId11"/>
    <sheet name="Januar" sheetId="1" r:id="rId12"/>
  </sheets>
  <calcPr calcId="125725"/>
</workbook>
</file>

<file path=xl/calcChain.xml><?xml version="1.0" encoding="utf-8"?>
<calcChain xmlns="http://schemas.openxmlformats.org/spreadsheetml/2006/main">
  <c r="C19" i="12"/>
  <c r="H8"/>
  <c r="H4" i="14"/>
  <c r="C18"/>
  <c r="I33" i="11"/>
  <c r="H33"/>
  <c r="I33" i="9"/>
  <c r="C22" i="10"/>
  <c r="C26"/>
  <c r="C28" i="9"/>
  <c r="C27"/>
  <c r="E18"/>
  <c r="H18" i="8"/>
  <c r="C38" i="6"/>
  <c r="C26" i="7"/>
  <c r="C18" i="8"/>
  <c r="C19"/>
  <c r="C20"/>
  <c r="D38" i="6"/>
  <c r="D40" i="5"/>
  <c r="C40"/>
  <c r="C44"/>
  <c r="C24"/>
  <c r="C23"/>
  <c r="C15" i="4"/>
  <c r="H11" i="1"/>
  <c r="H5" i="4"/>
  <c r="D40"/>
  <c r="C40"/>
  <c r="D44" i="1"/>
  <c r="D42"/>
  <c r="C42"/>
  <c r="C45" s="1"/>
  <c r="K29" i="14"/>
  <c r="I29"/>
  <c r="I31" s="1"/>
  <c r="I34" s="1"/>
  <c r="H29"/>
  <c r="H31" s="1"/>
  <c r="H34" s="1"/>
  <c r="K29" i="13"/>
  <c r="I29"/>
  <c r="I31" s="1"/>
  <c r="I34" s="1"/>
  <c r="H29"/>
  <c r="H31" s="1"/>
  <c r="H34" s="1"/>
  <c r="K29" i="12"/>
  <c r="I29"/>
  <c r="I31" s="1"/>
  <c r="I34" s="1"/>
  <c r="H29"/>
  <c r="H31" s="1"/>
  <c r="H34" s="1"/>
  <c r="K29" i="11"/>
  <c r="I29"/>
  <c r="I31" s="1"/>
  <c r="I34" s="1"/>
  <c r="H29"/>
  <c r="H31" s="1"/>
  <c r="H34" s="1"/>
  <c r="K29" i="10"/>
  <c r="I29"/>
  <c r="I31" s="1"/>
  <c r="H29"/>
  <c r="H31" s="1"/>
  <c r="K29" i="9"/>
  <c r="I29"/>
  <c r="I31" s="1"/>
  <c r="I34" s="1"/>
  <c r="I33" i="10" s="1"/>
  <c r="H29" i="9"/>
  <c r="H31" s="1"/>
  <c r="K29" i="8"/>
  <c r="I29"/>
  <c r="I31" s="1"/>
  <c r="H29"/>
  <c r="H31" s="1"/>
  <c r="K29" i="7"/>
  <c r="I29"/>
  <c r="I31" s="1"/>
  <c r="H29"/>
  <c r="H31" s="1"/>
  <c r="K29" i="6"/>
  <c r="I29"/>
  <c r="I31" s="1"/>
  <c r="H29"/>
  <c r="H31" s="1"/>
  <c r="K29" i="5"/>
  <c r="I29"/>
  <c r="I31" s="1"/>
  <c r="H29"/>
  <c r="H31" s="1"/>
  <c r="K29" i="4"/>
  <c r="I29"/>
  <c r="I31" s="1"/>
  <c r="H29"/>
  <c r="H31" s="1"/>
  <c r="K29" i="1"/>
  <c r="I29"/>
  <c r="I31" s="1"/>
  <c r="I34" s="1"/>
  <c r="I33" i="4" s="1"/>
  <c r="H29" i="1"/>
  <c r="H31" s="1"/>
  <c r="H34" s="1"/>
  <c r="H33" i="4" s="1"/>
  <c r="I34" i="10" l="1"/>
  <c r="I34" i="4"/>
  <c r="I33" i="5" s="1"/>
  <c r="I34" s="1"/>
  <c r="I33" i="6" s="1"/>
  <c r="I34" s="1"/>
  <c r="I33" i="7" s="1"/>
  <c r="I34" s="1"/>
  <c r="I33" i="8" s="1"/>
  <c r="I34" s="1"/>
  <c r="C42" i="6"/>
  <c r="H34" i="4"/>
  <c r="H33" i="5" s="1"/>
  <c r="H34" s="1"/>
  <c r="H33" i="6" s="1"/>
  <c r="H34" s="1"/>
  <c r="H33" i="7" s="1"/>
  <c r="H34" s="1"/>
  <c r="H33" i="8" s="1"/>
  <c r="H34" s="1"/>
  <c r="H33" i="9" s="1"/>
  <c r="H34" s="1"/>
  <c r="H33" i="10" s="1"/>
  <c r="H34" s="1"/>
  <c r="C44" i="4"/>
</calcChain>
</file>

<file path=xl/comments1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10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11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  41,00 EUR    Kieser
--------------------------------------------------
912,37 EUR
243,35 EUR   Borges
--------------------------------------------------
243,35 EUR
Februar:
  59,07 EUR   Haftpflicht
120,00 EUR   Hindi-Kurs
</t>
        </r>
      </text>
    </comment>
  </commentList>
</comments>
</file>

<file path=xl/comments12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  40,00 EUR    Kieser
--------------------------------------------------
912,37 EUR
243,35 EUR   Borges
--------------------------------------------------
243,35 EUR
Januar:
182,37 EUR   KFZ-Haftpflicht</t>
        </r>
      </text>
    </comment>
  </commentList>
</comments>
</file>

<file path=xl/comments2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3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
Oktober:
120,00 EUR   Hindi-Kurs</t>
        </r>
      </text>
    </comment>
  </commentList>
</comments>
</file>

<file path=xl/comments4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5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6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
Juli:
182,37 EUR   KFZ-Versicherung
</t>
        </r>
      </text>
    </comment>
  </commentList>
</comments>
</file>

<file path=xl/comments7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8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9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
April:
151,00 EUR   KFZ-Steuer</t>
        </r>
      </text>
    </comment>
  </commentList>
</comments>
</file>

<file path=xl/sharedStrings.xml><?xml version="1.0" encoding="utf-8"?>
<sst xmlns="http://schemas.openxmlformats.org/spreadsheetml/2006/main" count="546" uniqueCount="143">
  <si>
    <t>Datum</t>
  </si>
  <si>
    <t>Ausgaben 
privat</t>
  </si>
  <si>
    <t>Ausgaben
Fixkosten priv.</t>
  </si>
  <si>
    <t>Beschreibung</t>
  </si>
  <si>
    <t>Sparvertrag</t>
  </si>
  <si>
    <t>Allianz Rentenversicherung</t>
  </si>
  <si>
    <t>Miete</t>
  </si>
  <si>
    <t>Miete / HK</t>
  </si>
  <si>
    <t>Juwelier Sabo Kette</t>
  </si>
  <si>
    <t>HIT</t>
  </si>
  <si>
    <t>Penny</t>
  </si>
  <si>
    <t>Ausgaben 
HK Astrid</t>
  </si>
  <si>
    <t>Ausgaben 
HK Benny</t>
  </si>
  <si>
    <t>Diesen Monat zurücküberwiesen:</t>
  </si>
  <si>
    <t>Plus vom Vormonat:</t>
  </si>
  <si>
    <t>Diesen Monat ausgegeben:</t>
  </si>
  <si>
    <t>Rest:</t>
  </si>
  <si>
    <t>Guthaben für Rücküberweisung:</t>
  </si>
  <si>
    <t>Ausgaben 
HK Fixkosten</t>
  </si>
  <si>
    <t>Quartalsgebühr</t>
  </si>
  <si>
    <t>H&amp;M</t>
  </si>
  <si>
    <t>Karstadt Nähbedarf</t>
  </si>
  <si>
    <t>Basic</t>
  </si>
  <si>
    <t>Horoskop</t>
  </si>
  <si>
    <t>Conrad</t>
  </si>
  <si>
    <t>Kieser</t>
  </si>
  <si>
    <t>KFZ-Versicherung</t>
  </si>
  <si>
    <t>Kieferorthopäde</t>
  </si>
  <si>
    <t>Einnahmen:</t>
  </si>
  <si>
    <t>Minus aus Vormonat:</t>
  </si>
  <si>
    <t>Ikea</t>
  </si>
  <si>
    <t>Swagat</t>
  </si>
  <si>
    <t>Greeny's</t>
  </si>
  <si>
    <t>Kaut Bullinger</t>
  </si>
  <si>
    <t>V-Markt</t>
  </si>
  <si>
    <t>Praktiker</t>
  </si>
  <si>
    <t>Tasche</t>
  </si>
  <si>
    <t>Sparen</t>
  </si>
  <si>
    <t>Haushaltskasse</t>
  </si>
  <si>
    <t>Lebensversicherung</t>
  </si>
  <si>
    <t>Handy</t>
  </si>
  <si>
    <t>Kontoführungsgebühr</t>
  </si>
  <si>
    <t>Borges</t>
  </si>
  <si>
    <t>Haftpflicht</t>
  </si>
  <si>
    <t>Hindikurs</t>
  </si>
  <si>
    <t>Apotheke Creme</t>
  </si>
  <si>
    <t>Schmuckrausch</t>
  </si>
  <si>
    <t>DM</t>
  </si>
  <si>
    <t>Nobite</t>
  </si>
  <si>
    <t>Apo Franzi</t>
  </si>
  <si>
    <t>Tanken</t>
  </si>
  <si>
    <t>C&amp;A</t>
  </si>
  <si>
    <t>Tengelmann</t>
  </si>
  <si>
    <t>Coffee Fellows</t>
  </si>
  <si>
    <t>Kettenanhänter</t>
  </si>
  <si>
    <t>KFZ-Steuer</t>
  </si>
  <si>
    <t>Stadtwerke</t>
  </si>
  <si>
    <t>Kontoführungsgebühren</t>
  </si>
  <si>
    <t>Apotheke</t>
  </si>
  <si>
    <t>Pizza</t>
  </si>
  <si>
    <t>Wuschechs</t>
  </si>
  <si>
    <t>Cleo</t>
  </si>
  <si>
    <t>Optiker</t>
  </si>
  <si>
    <t>Hofbräukeller</t>
  </si>
  <si>
    <t>Arztgebühr</t>
  </si>
  <si>
    <t>Schuhe</t>
  </si>
  <si>
    <t>Streich</t>
  </si>
  <si>
    <t>Asia Markt</t>
  </si>
  <si>
    <t>Batterien</t>
  </si>
  <si>
    <t>Greenys</t>
  </si>
  <si>
    <t>Grüner Markt</t>
  </si>
  <si>
    <t>Kaufhof Goldschmuck</t>
  </si>
  <si>
    <t>NK-Nachzahlung</t>
  </si>
  <si>
    <t>Kaufhaus am Ostbahnhof</t>
  </si>
  <si>
    <t>Toom</t>
  </si>
  <si>
    <t>Kerala</t>
  </si>
  <si>
    <t>Vet-Concept</t>
  </si>
  <si>
    <t>Stoff</t>
  </si>
  <si>
    <t>1und1</t>
  </si>
  <si>
    <t>TH Abbuchung</t>
  </si>
  <si>
    <t>NK-Abrechnung</t>
  </si>
  <si>
    <t>TH-Abbuchung</t>
  </si>
  <si>
    <t>Geschenk Benny</t>
  </si>
  <si>
    <t>Geschenk Eva</t>
  </si>
  <si>
    <t>Cottage TH</t>
  </si>
  <si>
    <t>BKK Gesundheit</t>
  </si>
  <si>
    <t>Kerstin</t>
  </si>
  <si>
    <t>Grieche</t>
  </si>
  <si>
    <t>Biomarkt</t>
  </si>
  <si>
    <t>Rewe</t>
  </si>
  <si>
    <t>Fujikaiten</t>
  </si>
  <si>
    <t>Crepe</t>
  </si>
  <si>
    <t>Ausstellung</t>
  </si>
  <si>
    <t>Eva Party</t>
  </si>
  <si>
    <t>Eva Geschenk</t>
  </si>
  <si>
    <t>Reißverschluss</t>
  </si>
  <si>
    <t>Nähbedarf</t>
  </si>
  <si>
    <t>Deichmann</t>
  </si>
  <si>
    <t>Fressnapf</t>
  </si>
  <si>
    <t>Perlenmarkt</t>
  </si>
  <si>
    <t>27.04,10</t>
  </si>
  <si>
    <t>Druckertoner</t>
  </si>
  <si>
    <t>KK-Abrechnung</t>
  </si>
  <si>
    <t>Kette</t>
  </si>
  <si>
    <t>Real</t>
  </si>
  <si>
    <t>conrad Kopfhörer</t>
  </si>
  <si>
    <t>Freibad</t>
  </si>
  <si>
    <t>Fruchthaus</t>
  </si>
  <si>
    <t>Creme Apotheke</t>
  </si>
  <si>
    <t>Takko</t>
  </si>
  <si>
    <t>Grüner Markt Creme</t>
  </si>
  <si>
    <t>Metzger</t>
  </si>
  <si>
    <t>Hugendubel</t>
  </si>
  <si>
    <t>Kontaktlinsen</t>
  </si>
  <si>
    <t>MVV</t>
  </si>
  <si>
    <t>DB</t>
  </si>
  <si>
    <t>Pimkie</t>
  </si>
  <si>
    <t>Porridge</t>
  </si>
  <si>
    <t>Prinzi</t>
  </si>
  <si>
    <t>Kamera</t>
  </si>
  <si>
    <t>Hanteln</t>
  </si>
  <si>
    <t>Fahrkarte</t>
  </si>
  <si>
    <t>St. Michaelshof</t>
  </si>
  <si>
    <t>C&amp;A Unterwäsche</t>
  </si>
  <si>
    <t>Einsiedel</t>
  </si>
  <si>
    <t>ebay Hose</t>
  </si>
  <si>
    <t>Amazon</t>
  </si>
  <si>
    <t>ebay Bali</t>
  </si>
  <si>
    <t>GEZ</t>
  </si>
  <si>
    <t xml:space="preserve">Domos Apotheke </t>
  </si>
  <si>
    <t>Kuchen</t>
  </si>
  <si>
    <t>Domos Apo</t>
  </si>
  <si>
    <t>Lidl</t>
  </si>
  <si>
    <t>Sticktwist</t>
  </si>
  <si>
    <t>Alkohol</t>
  </si>
  <si>
    <t>Muc Marathon</t>
  </si>
  <si>
    <t>Gemüseladen</t>
  </si>
  <si>
    <t>Media Markt</t>
  </si>
  <si>
    <t>Kaufhaus Ostbhf</t>
  </si>
  <si>
    <t>Orient Shop</t>
  </si>
  <si>
    <t>Perlenladen</t>
  </si>
  <si>
    <t>Gemüsemarkt</t>
  </si>
  <si>
    <t>Edeka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</si>
</sst>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u/>
      <sz val="12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2" borderId="0" xfId="0" applyFill="1"/>
    <xf numFmtId="44" fontId="0" fillId="2" borderId="0" xfId="1" applyFont="1" applyFill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44" fontId="0" fillId="3" borderId="0" xfId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Fill="1"/>
    <xf numFmtId="44" fontId="0" fillId="0" borderId="5" xfId="1" applyFont="1" applyFill="1" applyBorder="1"/>
    <xf numFmtId="44" fontId="0" fillId="0" borderId="0" xfId="0" applyNumberFormat="1" applyFill="1"/>
    <xf numFmtId="44" fontId="0" fillId="0" borderId="0" xfId="1" applyFont="1"/>
    <xf numFmtId="0" fontId="2" fillId="0" borderId="2" xfId="0" applyFont="1" applyBorder="1" applyAlignment="1">
      <alignment horizontal="left" vertical="center"/>
    </xf>
    <xf numFmtId="44" fontId="2" fillId="2" borderId="3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0" fillId="4" borderId="0" xfId="1" applyFont="1" applyFill="1"/>
    <xf numFmtId="4" fontId="0" fillId="0" borderId="0" xfId="0" applyNumberFormat="1"/>
    <xf numFmtId="44" fontId="0" fillId="0" borderId="0" xfId="0" applyNumberFormat="1"/>
    <xf numFmtId="0" fontId="5" fillId="0" borderId="0" xfId="0" applyFont="1"/>
    <xf numFmtId="44" fontId="0" fillId="4" borderId="0" xfId="1" applyFont="1" applyFill="1" applyAlignment="1">
      <alignment horizontal="center"/>
    </xf>
    <xf numFmtId="0" fontId="6" fillId="0" borderId="0" xfId="0" applyFont="1"/>
    <xf numFmtId="44" fontId="0" fillId="2" borderId="0" xfId="0" applyNumberFormat="1" applyFill="1"/>
    <xf numFmtId="0" fontId="7" fillId="0" borderId="0" xfId="0" applyFont="1"/>
    <xf numFmtId="44" fontId="7" fillId="2" borderId="0" xfId="1" applyFont="1" applyFill="1"/>
    <xf numFmtId="14" fontId="0" fillId="0" borderId="0" xfId="0" applyNumberFormat="1" applyFont="1" applyAlignment="1">
      <alignment horizontal="left"/>
    </xf>
    <xf numFmtId="0" fontId="0" fillId="0" borderId="0" xfId="0" applyFont="1"/>
    <xf numFmtId="0" fontId="0" fillId="2" borderId="0" xfId="0" applyFont="1" applyFill="1"/>
    <xf numFmtId="14" fontId="0" fillId="0" borderId="0" xfId="0" applyNumberFormat="1" applyFont="1"/>
    <xf numFmtId="14" fontId="7" fillId="0" borderId="0" xfId="0" applyNumberFormat="1" applyFont="1" applyAlignment="1">
      <alignment horizontal="left"/>
    </xf>
    <xf numFmtId="14" fontId="7" fillId="0" borderId="0" xfId="0" applyNumberFormat="1" applyFont="1"/>
    <xf numFmtId="14" fontId="6" fillId="0" borderId="0" xfId="0" applyNumberFormat="1" applyFont="1" applyAlignment="1">
      <alignment horizontal="left"/>
    </xf>
    <xf numFmtId="44" fontId="6" fillId="2" borderId="0" xfId="1" applyFont="1" applyFill="1"/>
    <xf numFmtId="44" fontId="0" fillId="4" borderId="0" xfId="1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4" workbookViewId="0">
      <selection activeCell="B27" sqref="B27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/>
      <c r="D3" s="3"/>
      <c r="F3" s="13"/>
      <c r="G3" t="s">
        <v>6</v>
      </c>
      <c r="H3" s="10"/>
      <c r="K3" s="10">
        <v>1081</v>
      </c>
    </row>
    <row r="4" spans="1:11">
      <c r="A4" s="13"/>
      <c r="C4" s="3"/>
      <c r="D4" s="3"/>
      <c r="F4" s="13">
        <v>40515</v>
      </c>
      <c r="G4" t="s">
        <v>47</v>
      </c>
      <c r="H4" s="10">
        <f>32.1-19.9</f>
        <v>12.200000000000003</v>
      </c>
      <c r="I4" s="10"/>
      <c r="K4" s="10"/>
    </row>
    <row r="5" spans="1:11">
      <c r="A5" s="13"/>
      <c r="C5" s="3"/>
      <c r="D5" s="3"/>
      <c r="F5" s="7">
        <v>40457</v>
      </c>
      <c r="G5" t="s">
        <v>134</v>
      </c>
      <c r="H5" s="10">
        <v>41.3</v>
      </c>
      <c r="I5" s="10"/>
    </row>
    <row r="6" spans="1:11">
      <c r="A6" s="14"/>
      <c r="C6" s="3"/>
      <c r="D6" s="3"/>
      <c r="F6" s="7">
        <v>40516</v>
      </c>
      <c r="G6" t="s">
        <v>67</v>
      </c>
      <c r="H6" s="10">
        <v>8.39</v>
      </c>
      <c r="I6" s="10"/>
      <c r="K6" s="10"/>
    </row>
    <row r="7" spans="1:11">
      <c r="A7" s="13"/>
      <c r="C7" s="3"/>
      <c r="D7" s="3"/>
      <c r="F7" s="7">
        <v>40518</v>
      </c>
      <c r="G7" t="s">
        <v>52</v>
      </c>
      <c r="H7" s="10">
        <v>25.66</v>
      </c>
      <c r="I7" s="10"/>
      <c r="K7" s="10"/>
    </row>
    <row r="8" spans="1:11">
      <c r="C8" s="3"/>
      <c r="D8" s="3"/>
      <c r="F8" s="7">
        <v>40519</v>
      </c>
      <c r="G8" t="s">
        <v>9</v>
      </c>
      <c r="H8" s="10">
        <v>82.1</v>
      </c>
      <c r="I8" s="10"/>
      <c r="K8" s="10"/>
    </row>
    <row r="9" spans="1:11">
      <c r="D9" s="3"/>
      <c r="F9" s="7">
        <v>40523</v>
      </c>
      <c r="G9" t="s">
        <v>67</v>
      </c>
      <c r="H9" s="10">
        <v>21.33</v>
      </c>
      <c r="I9" s="10"/>
      <c r="K9" s="10"/>
    </row>
    <row r="10" spans="1:11">
      <c r="H10" s="10"/>
      <c r="I10" s="10"/>
      <c r="K10" s="10"/>
    </row>
    <row r="11" spans="1:11">
      <c r="C11" s="3"/>
      <c r="D11" s="3"/>
      <c r="H11" s="10"/>
      <c r="I11" s="10"/>
      <c r="K11" s="10"/>
    </row>
    <row r="12" spans="1:11">
      <c r="C12" s="3"/>
      <c r="D12" s="3"/>
      <c r="H12" s="10"/>
      <c r="I12" s="10"/>
      <c r="K12" s="10"/>
    </row>
    <row r="13" spans="1:11">
      <c r="C13" s="3"/>
      <c r="D13" s="3"/>
      <c r="H13" s="10"/>
      <c r="I13" s="10"/>
      <c r="K13" s="10"/>
    </row>
    <row r="14" spans="1:11">
      <c r="C14" s="3"/>
      <c r="D14" s="3"/>
      <c r="H14" s="10"/>
      <c r="I14" s="10"/>
      <c r="K14" s="10"/>
    </row>
    <row r="15" spans="1:11">
      <c r="C15" s="3"/>
      <c r="D15" s="3"/>
      <c r="H15" s="10"/>
      <c r="I15" s="10"/>
      <c r="K15" s="10"/>
    </row>
    <row r="16" spans="1:11">
      <c r="C16" s="3"/>
      <c r="D16" s="3"/>
      <c r="H16" s="10"/>
      <c r="I16" s="10"/>
      <c r="K16" s="10"/>
    </row>
    <row r="17" spans="1:11">
      <c r="A17" s="7">
        <v>40516</v>
      </c>
      <c r="B17" t="s">
        <v>133</v>
      </c>
      <c r="C17" s="3">
        <v>2.7</v>
      </c>
      <c r="D17" s="3"/>
      <c r="H17" s="10"/>
      <c r="I17" s="10"/>
      <c r="K17" s="10"/>
    </row>
    <row r="18" spans="1:11">
      <c r="A18" s="7">
        <v>40515</v>
      </c>
      <c r="B18" t="s">
        <v>47</v>
      </c>
      <c r="C18" s="3">
        <f>32.1-5.45-1.55-1.75-3.45</f>
        <v>19.900000000000002</v>
      </c>
      <c r="D18" s="3"/>
      <c r="H18" s="10"/>
      <c r="I18" s="10"/>
      <c r="K18" s="10"/>
    </row>
    <row r="19" spans="1:11">
      <c r="A19" s="7">
        <v>40516</v>
      </c>
      <c r="B19" t="s">
        <v>58</v>
      </c>
      <c r="C19" s="3">
        <v>14.95</v>
      </c>
      <c r="D19" s="3"/>
      <c r="H19" s="10"/>
      <c r="I19" s="10"/>
      <c r="K19" s="10"/>
    </row>
    <row r="20" spans="1:11">
      <c r="A20" s="7">
        <v>40516</v>
      </c>
      <c r="B20" t="s">
        <v>33</v>
      </c>
      <c r="C20" s="3">
        <v>7.85</v>
      </c>
      <c r="D20" s="3"/>
      <c r="H20" s="10"/>
      <c r="I20" s="10"/>
      <c r="K20" s="10"/>
    </row>
    <row r="21" spans="1:11">
      <c r="A21" s="7">
        <v>40514</v>
      </c>
      <c r="B21" t="s">
        <v>33</v>
      </c>
      <c r="C21" s="3">
        <v>15.65</v>
      </c>
      <c r="D21" s="3"/>
      <c r="H21" s="10"/>
      <c r="I21" s="10"/>
      <c r="K21" s="10"/>
    </row>
    <row r="22" spans="1:11">
      <c r="A22" s="7">
        <v>40514</v>
      </c>
      <c r="B22" t="s">
        <v>75</v>
      </c>
      <c r="C22" s="3">
        <v>9.9</v>
      </c>
      <c r="D22" s="3"/>
      <c r="H22" s="10"/>
      <c r="I22" s="10"/>
      <c r="K22" s="10"/>
    </row>
    <row r="23" spans="1:11">
      <c r="B23" t="s">
        <v>140</v>
      </c>
      <c r="C23" s="3">
        <v>15.6</v>
      </c>
      <c r="D23" s="3"/>
      <c r="H23" s="10"/>
      <c r="I23" s="10"/>
      <c r="K23" s="10"/>
    </row>
    <row r="24" spans="1:11">
      <c r="A24" s="7">
        <v>40521</v>
      </c>
      <c r="B24" t="s">
        <v>47</v>
      </c>
      <c r="C24" s="3">
        <v>9.25</v>
      </c>
      <c r="D24" s="3"/>
      <c r="H24" s="10"/>
      <c r="I24" s="10"/>
      <c r="K24" s="10"/>
    </row>
    <row r="25" spans="1:11">
      <c r="A25" s="7">
        <v>40521</v>
      </c>
      <c r="B25" t="s">
        <v>97</v>
      </c>
      <c r="C25" s="3">
        <v>23.85</v>
      </c>
      <c r="D25" s="3"/>
      <c r="H25" s="10"/>
      <c r="I25" s="10"/>
      <c r="K25" s="10"/>
    </row>
    <row r="26" spans="1:11">
      <c r="A26" s="7">
        <v>40521</v>
      </c>
      <c r="B26" t="s">
        <v>33</v>
      </c>
      <c r="C26" s="3">
        <v>37.1</v>
      </c>
      <c r="D26" s="3"/>
      <c r="H26" s="10"/>
      <c r="I26" s="10"/>
      <c r="K26" s="10"/>
    </row>
    <row r="27" spans="1:11">
      <c r="C27" s="3"/>
      <c r="D27" s="3"/>
      <c r="H27" s="10"/>
      <c r="I27" s="10"/>
      <c r="K27" s="10"/>
    </row>
    <row r="28" spans="1:11">
      <c r="C28" s="3"/>
      <c r="D28" s="3"/>
      <c r="H28" s="15"/>
      <c r="I28" s="15"/>
    </row>
    <row r="29" spans="1:11">
      <c r="C29" s="3"/>
      <c r="D29" s="3"/>
      <c r="F29" s="1" t="s">
        <v>15</v>
      </c>
      <c r="H29" s="15">
        <f>SUM(H3:H27)</f>
        <v>190.97999999999996</v>
      </c>
      <c r="I29" s="15">
        <f>SUM(I3:I27)</f>
        <v>0</v>
      </c>
      <c r="K29" s="18">
        <f>SUM(K3:K27)</f>
        <v>1081</v>
      </c>
    </row>
    <row r="30" spans="1:11">
      <c r="C30" s="3"/>
      <c r="D30" s="3"/>
      <c r="F30" s="1" t="s">
        <v>13</v>
      </c>
      <c r="H30" s="16"/>
      <c r="I30" s="16"/>
    </row>
    <row r="31" spans="1:11">
      <c r="C31" s="3"/>
      <c r="D31" s="3"/>
      <c r="F31" s="1" t="s">
        <v>16</v>
      </c>
      <c r="H31" s="15">
        <f>H29-H30</f>
        <v>190.97999999999996</v>
      </c>
      <c r="I31" s="15">
        <f>I29-I30</f>
        <v>0</v>
      </c>
    </row>
    <row r="32" spans="1:11">
      <c r="C32" s="3"/>
      <c r="D32" s="3"/>
      <c r="H32" s="15"/>
      <c r="I32" s="15"/>
    </row>
    <row r="33" spans="6:9">
      <c r="F33" s="1" t="s">
        <v>14</v>
      </c>
      <c r="H33" s="16"/>
      <c r="I33" s="16"/>
    </row>
    <row r="34" spans="6:9">
      <c r="F34" s="1" t="s">
        <v>17</v>
      </c>
      <c r="H34" s="17">
        <f>H31+H33</f>
        <v>190.97999999999996</v>
      </c>
      <c r="I34" s="17">
        <f>I31+I33</f>
        <v>0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topLeftCell="A4" workbookViewId="0">
      <selection activeCell="B40" sqref="B40:D44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>
        <v>40238</v>
      </c>
      <c r="B3" s="27" t="s">
        <v>6</v>
      </c>
      <c r="D3" s="3">
        <v>510.5</v>
      </c>
      <c r="F3" s="13">
        <v>40238</v>
      </c>
      <c r="G3" t="s">
        <v>6</v>
      </c>
      <c r="H3" s="10"/>
      <c r="K3" s="10">
        <v>1081</v>
      </c>
    </row>
    <row r="4" spans="1:11">
      <c r="A4" s="13"/>
      <c r="B4" s="27" t="s">
        <v>38</v>
      </c>
      <c r="D4" s="3">
        <v>150</v>
      </c>
      <c r="F4" s="13">
        <v>40238</v>
      </c>
      <c r="G4" t="s">
        <v>56</v>
      </c>
      <c r="H4" s="10"/>
      <c r="I4" s="10"/>
      <c r="K4" s="10">
        <v>49</v>
      </c>
    </row>
    <row r="5" spans="1:11">
      <c r="A5" s="13"/>
      <c r="B5" s="27" t="s">
        <v>4</v>
      </c>
      <c r="D5" s="3">
        <v>102.26</v>
      </c>
      <c r="F5" s="13">
        <v>40238</v>
      </c>
      <c r="G5" t="s">
        <v>57</v>
      </c>
      <c r="H5" s="10"/>
      <c r="I5" s="10"/>
      <c r="K5" s="10">
        <v>2.2999999999999998</v>
      </c>
    </row>
    <row r="6" spans="1:11">
      <c r="A6" s="13">
        <v>40238</v>
      </c>
      <c r="B6" s="27" t="s">
        <v>39</v>
      </c>
      <c r="D6" s="3">
        <v>58.74</v>
      </c>
      <c r="F6" s="13">
        <v>40247</v>
      </c>
      <c r="G6" t="s">
        <v>66</v>
      </c>
      <c r="H6" s="10">
        <v>24.81</v>
      </c>
      <c r="I6" s="10"/>
      <c r="K6" s="10"/>
    </row>
    <row r="7" spans="1:11">
      <c r="A7" s="13"/>
      <c r="B7" s="27" t="s">
        <v>40</v>
      </c>
      <c r="D7" s="3">
        <v>49.94</v>
      </c>
      <c r="F7" s="13">
        <v>40243</v>
      </c>
      <c r="G7" t="s">
        <v>67</v>
      </c>
      <c r="H7" s="10"/>
      <c r="I7" s="10">
        <v>8.2200000000000006</v>
      </c>
      <c r="K7" s="10"/>
    </row>
    <row r="8" spans="1:11">
      <c r="A8" s="7">
        <v>40238</v>
      </c>
      <c r="B8" s="27" t="s">
        <v>41</v>
      </c>
      <c r="D8" s="3">
        <v>2.2999999999999998</v>
      </c>
      <c r="F8" s="13">
        <v>40243</v>
      </c>
      <c r="G8" t="s">
        <v>9</v>
      </c>
      <c r="H8" s="10"/>
      <c r="I8" s="10">
        <v>49.6</v>
      </c>
      <c r="K8" s="10"/>
    </row>
    <row r="9" spans="1:11">
      <c r="B9" s="25" t="s">
        <v>43</v>
      </c>
      <c r="D9" s="3"/>
      <c r="F9" s="13"/>
      <c r="G9" t="s">
        <v>72</v>
      </c>
      <c r="H9" s="10"/>
      <c r="I9" s="10"/>
      <c r="K9" s="10">
        <v>560</v>
      </c>
    </row>
    <row r="10" spans="1:11">
      <c r="B10" s="27" t="s">
        <v>25</v>
      </c>
      <c r="C10" s="3"/>
      <c r="D10" s="3">
        <v>41</v>
      </c>
      <c r="F10" s="13"/>
      <c r="H10" s="10"/>
      <c r="I10" s="10"/>
      <c r="K10" s="10"/>
    </row>
    <row r="11" spans="1:11">
      <c r="A11" s="7">
        <v>40239</v>
      </c>
      <c r="B11" s="27" t="s">
        <v>55</v>
      </c>
      <c r="C11" s="3"/>
      <c r="D11" s="3">
        <v>151</v>
      </c>
      <c r="F11" s="13"/>
      <c r="H11" s="10"/>
      <c r="I11" s="10"/>
      <c r="K11" s="10"/>
    </row>
    <row r="12" spans="1:11">
      <c r="F12" s="13"/>
      <c r="H12" s="10"/>
      <c r="I12" s="10"/>
      <c r="K12" s="10"/>
    </row>
    <row r="13" spans="1:11">
      <c r="D13" s="3"/>
      <c r="F13" s="13"/>
      <c r="H13" s="10"/>
      <c r="I13" s="10"/>
      <c r="K13" s="10"/>
    </row>
    <row r="14" spans="1:11">
      <c r="A14" s="7">
        <v>40240</v>
      </c>
      <c r="B14" s="27" t="s">
        <v>70</v>
      </c>
      <c r="C14" s="3">
        <v>9.9499999999999993</v>
      </c>
      <c r="D14" s="3"/>
      <c r="F14" s="13"/>
      <c r="H14" s="10"/>
      <c r="I14" s="10"/>
      <c r="K14" s="10"/>
    </row>
    <row r="15" spans="1:11">
      <c r="A15" s="7">
        <v>40242</v>
      </c>
      <c r="B15" s="27" t="s">
        <v>78</v>
      </c>
      <c r="C15" s="2">
        <v>23.76</v>
      </c>
      <c r="F15" s="13"/>
      <c r="H15" s="10"/>
      <c r="I15" s="10"/>
      <c r="K15" s="10"/>
    </row>
    <row r="16" spans="1:11">
      <c r="A16" s="7">
        <v>40246</v>
      </c>
      <c r="B16" s="27" t="s">
        <v>31</v>
      </c>
      <c r="C16" s="3">
        <v>9.9499999999999993</v>
      </c>
      <c r="D16" s="3"/>
      <c r="F16" s="13"/>
      <c r="H16" s="10"/>
      <c r="I16" s="10"/>
      <c r="K16" s="10"/>
    </row>
    <row r="17" spans="1:11">
      <c r="A17" s="7">
        <v>40246</v>
      </c>
      <c r="B17" s="27" t="s">
        <v>61</v>
      </c>
      <c r="C17" s="3">
        <v>35</v>
      </c>
      <c r="D17" s="3"/>
      <c r="F17" s="13"/>
      <c r="H17" s="10"/>
      <c r="I17" s="10"/>
      <c r="K17" s="10"/>
    </row>
    <row r="18" spans="1:11">
      <c r="A18" s="7">
        <v>40246</v>
      </c>
      <c r="B18" s="27" t="s">
        <v>84</v>
      </c>
      <c r="C18" s="2">
        <v>95</v>
      </c>
      <c r="D18" s="3"/>
      <c r="F18" s="13"/>
      <c r="H18" s="10"/>
      <c r="I18" s="10"/>
      <c r="K18" s="10"/>
    </row>
    <row r="19" spans="1:11">
      <c r="A19" s="7">
        <v>40246</v>
      </c>
      <c r="B19" s="27" t="s">
        <v>85</v>
      </c>
      <c r="D19" s="3">
        <v>16</v>
      </c>
      <c r="F19" s="13"/>
      <c r="H19" s="10"/>
      <c r="I19" s="10"/>
      <c r="K19" s="10"/>
    </row>
    <row r="20" spans="1:11">
      <c r="A20" s="7">
        <v>40248</v>
      </c>
      <c r="B20" s="27" t="s">
        <v>52</v>
      </c>
      <c r="C20" s="3">
        <v>21.4</v>
      </c>
      <c r="F20" s="13"/>
      <c r="H20" s="10"/>
      <c r="I20" s="10"/>
      <c r="K20" s="10"/>
    </row>
    <row r="21" spans="1:11">
      <c r="A21" s="7">
        <v>40250</v>
      </c>
      <c r="B21" s="27" t="s">
        <v>58</v>
      </c>
      <c r="C21" s="3">
        <v>23.18</v>
      </c>
      <c r="D21" s="3"/>
      <c r="F21" s="13"/>
      <c r="H21" s="10"/>
      <c r="I21" s="10"/>
      <c r="K21" s="10"/>
    </row>
    <row r="22" spans="1:11">
      <c r="A22" s="7">
        <v>40250</v>
      </c>
      <c r="B22" s="27" t="s">
        <v>47</v>
      </c>
      <c r="C22" s="3">
        <v>30.85</v>
      </c>
      <c r="F22" s="13"/>
      <c r="H22" s="10"/>
      <c r="I22" s="10"/>
      <c r="K22" s="10"/>
    </row>
    <row r="23" spans="1:11">
      <c r="A23" s="7">
        <v>40253</v>
      </c>
      <c r="B23" s="27" t="s">
        <v>59</v>
      </c>
      <c r="C23" s="3">
        <f>6.9+5.4</f>
        <v>12.3</v>
      </c>
      <c r="D23" s="3"/>
      <c r="F23" s="13"/>
      <c r="H23" s="10"/>
      <c r="I23" s="10"/>
      <c r="K23" s="10"/>
    </row>
    <row r="24" spans="1:11">
      <c r="A24" s="7">
        <v>40254</v>
      </c>
      <c r="B24" s="27" t="s">
        <v>60</v>
      </c>
      <c r="C24" s="3">
        <f>5.4+2.33</f>
        <v>7.73</v>
      </c>
      <c r="D24" s="3"/>
      <c r="F24" s="13"/>
      <c r="H24" s="10"/>
      <c r="I24" s="10"/>
      <c r="K24" s="10"/>
    </row>
    <row r="25" spans="1:11">
      <c r="A25" s="7">
        <v>40254</v>
      </c>
      <c r="B25" s="27" t="s">
        <v>64</v>
      </c>
      <c r="C25" s="3">
        <v>10</v>
      </c>
      <c r="D25" s="3"/>
      <c r="H25" s="10"/>
      <c r="I25" s="10"/>
      <c r="K25" s="10"/>
    </row>
    <row r="26" spans="1:11">
      <c r="A26" s="7">
        <v>40255</v>
      </c>
      <c r="B26" s="27" t="s">
        <v>62</v>
      </c>
      <c r="C26" s="3">
        <v>11.8</v>
      </c>
      <c r="D26" s="3"/>
      <c r="H26" s="10"/>
      <c r="I26" s="10"/>
      <c r="K26" s="10"/>
    </row>
    <row r="27" spans="1:11">
      <c r="A27" s="7">
        <v>40255</v>
      </c>
      <c r="B27" s="27" t="s">
        <v>68</v>
      </c>
      <c r="C27" s="3">
        <v>6.5</v>
      </c>
      <c r="D27" s="3"/>
      <c r="H27" s="10"/>
      <c r="I27" s="10"/>
      <c r="K27" s="10"/>
    </row>
    <row r="28" spans="1:11">
      <c r="A28" s="7">
        <v>40256</v>
      </c>
      <c r="B28" s="27" t="s">
        <v>53</v>
      </c>
      <c r="C28" s="3">
        <v>4.4000000000000004</v>
      </c>
      <c r="D28" s="3"/>
      <c r="H28" s="15"/>
      <c r="I28" s="15"/>
    </row>
    <row r="29" spans="1:11">
      <c r="A29" s="7">
        <v>40256</v>
      </c>
      <c r="B29" s="27" t="s">
        <v>20</v>
      </c>
      <c r="C29" s="3">
        <v>17.899999999999999</v>
      </c>
      <c r="D29" s="3"/>
      <c r="F29" s="1" t="s">
        <v>15</v>
      </c>
      <c r="H29" s="15">
        <f>SUM(H3:H27)</f>
        <v>24.81</v>
      </c>
      <c r="I29" s="15">
        <f>SUM(I3:I27)</f>
        <v>57.82</v>
      </c>
      <c r="K29" s="18">
        <f>SUM(K3:K27)</f>
        <v>1692.3</v>
      </c>
    </row>
    <row r="30" spans="1:11">
      <c r="A30" s="7">
        <v>40256</v>
      </c>
      <c r="B30" s="27" t="s">
        <v>82</v>
      </c>
      <c r="C30" s="3">
        <v>37.57</v>
      </c>
      <c r="D30" s="3"/>
      <c r="F30" s="1" t="s">
        <v>13</v>
      </c>
      <c r="H30" s="16">
        <v>250</v>
      </c>
      <c r="I30" s="16">
        <v>250</v>
      </c>
    </row>
    <row r="31" spans="1:11">
      <c r="A31" s="7">
        <v>40256</v>
      </c>
      <c r="B31" s="27" t="s">
        <v>83</v>
      </c>
      <c r="C31" s="3">
        <v>21.79</v>
      </c>
      <c r="D31" s="3"/>
      <c r="F31" s="1" t="s">
        <v>16</v>
      </c>
      <c r="H31" s="15">
        <f>H29-H30</f>
        <v>-225.19</v>
      </c>
      <c r="I31" s="15">
        <f>I29-I30</f>
        <v>-192.18</v>
      </c>
    </row>
    <row r="32" spans="1:11">
      <c r="A32" s="7">
        <v>40256</v>
      </c>
      <c r="B32" s="27" t="s">
        <v>69</v>
      </c>
      <c r="C32" s="3">
        <v>8.8000000000000007</v>
      </c>
      <c r="D32" s="3"/>
      <c r="H32" s="15"/>
      <c r="I32" s="15"/>
    </row>
    <row r="33" spans="1:9">
      <c r="A33" s="7">
        <v>40256</v>
      </c>
      <c r="B33" s="27" t="s">
        <v>46</v>
      </c>
      <c r="C33" s="3">
        <v>12.95</v>
      </c>
      <c r="D33" s="3"/>
      <c r="F33" s="1" t="s">
        <v>14</v>
      </c>
      <c r="H33" s="16">
        <f>Februar!H34</f>
        <v>249.28000000000003</v>
      </c>
      <c r="I33" s="16">
        <f>Februar!I34</f>
        <v>69.05</v>
      </c>
    </row>
    <row r="34" spans="1:9">
      <c r="A34" s="7">
        <v>40256</v>
      </c>
      <c r="B34" s="27" t="s">
        <v>71</v>
      </c>
      <c r="C34" s="3">
        <v>27.9</v>
      </c>
      <c r="F34" s="1" t="s">
        <v>17</v>
      </c>
      <c r="H34" s="17">
        <f>H31+H33</f>
        <v>24.090000000000032</v>
      </c>
      <c r="I34" s="17">
        <f>I31+I33</f>
        <v>-123.13000000000001</v>
      </c>
    </row>
    <row r="35" spans="1:9">
      <c r="A35" s="7">
        <v>40263</v>
      </c>
      <c r="B35" s="27" t="s">
        <v>81</v>
      </c>
      <c r="C35" s="3">
        <v>114.22</v>
      </c>
      <c r="H35" s="8"/>
      <c r="I35" s="8"/>
    </row>
    <row r="36" spans="1:9">
      <c r="H36" s="8"/>
      <c r="I36" s="8"/>
    </row>
    <row r="37" spans="1:9">
      <c r="H37" s="8"/>
      <c r="I37" s="8"/>
    </row>
    <row r="38" spans="1:9">
      <c r="H38" s="8"/>
      <c r="I38" s="8"/>
    </row>
    <row r="39" spans="1:9">
      <c r="H39" s="8"/>
      <c r="I39" s="8"/>
    </row>
    <row r="40" spans="1:9">
      <c r="B40" s="1" t="s">
        <v>15</v>
      </c>
      <c r="C40" s="22">
        <f>SUM(C3:C39)</f>
        <v>542.94999999999993</v>
      </c>
      <c r="D40" s="22">
        <f>SUM(D3:D39)</f>
        <v>1081.74</v>
      </c>
      <c r="H40" s="8"/>
      <c r="I40" s="8"/>
    </row>
    <row r="41" spans="1:9">
      <c r="B41" s="1" t="s">
        <v>28</v>
      </c>
      <c r="C41" s="39">
        <v>1886.16</v>
      </c>
      <c r="D41" s="39"/>
      <c r="H41" s="8"/>
      <c r="I41" s="8"/>
    </row>
    <row r="42" spans="1:9">
      <c r="B42" s="1" t="s">
        <v>29</v>
      </c>
      <c r="C42" s="22"/>
      <c r="D42">
        <v>329.8</v>
      </c>
      <c r="H42" s="8"/>
      <c r="I42" s="8"/>
    </row>
    <row r="43" spans="1:9">
      <c r="B43" s="1" t="s">
        <v>37</v>
      </c>
      <c r="C43" s="22"/>
      <c r="D43" s="22"/>
      <c r="H43" s="8"/>
      <c r="I43" s="8"/>
    </row>
    <row r="44" spans="1:9">
      <c r="B44" s="1" t="s">
        <v>16</v>
      </c>
      <c r="C44" s="39">
        <f>C41-C40-D40-D42-D43</f>
        <v>-68.329999999999984</v>
      </c>
      <c r="D44" s="39"/>
    </row>
  </sheetData>
  <mergeCells count="2">
    <mergeCell ref="C41:D41"/>
    <mergeCell ref="C44:D4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B40" sqref="B40:D44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>
        <v>40210</v>
      </c>
      <c r="B3" s="27" t="s">
        <v>6</v>
      </c>
      <c r="D3" s="3">
        <v>510.5</v>
      </c>
      <c r="F3" s="13"/>
      <c r="G3" t="s">
        <v>6</v>
      </c>
      <c r="H3" s="10"/>
      <c r="K3" s="10">
        <v>1081</v>
      </c>
    </row>
    <row r="4" spans="1:11">
      <c r="A4" s="13">
        <v>40210</v>
      </c>
      <c r="B4" s="27" t="s">
        <v>38</v>
      </c>
      <c r="C4" s="3"/>
      <c r="D4" s="3">
        <v>150</v>
      </c>
      <c r="F4" s="13">
        <v>40214</v>
      </c>
      <c r="G4" t="s">
        <v>10</v>
      </c>
      <c r="H4" s="10">
        <v>71.25</v>
      </c>
      <c r="I4" s="10"/>
      <c r="K4" s="10"/>
    </row>
    <row r="5" spans="1:11">
      <c r="A5" s="13">
        <v>40212</v>
      </c>
      <c r="B5" s="27" t="s">
        <v>4</v>
      </c>
      <c r="C5" s="3"/>
      <c r="D5" s="3">
        <v>102.26</v>
      </c>
      <c r="F5" s="13">
        <v>40221</v>
      </c>
      <c r="G5" t="s">
        <v>47</v>
      </c>
      <c r="H5" s="10">
        <f>1.25+2.95+1+1.45+1.25+2.25+1.25+1.95+1.65+0.95</f>
        <v>15.95</v>
      </c>
      <c r="I5" s="10"/>
      <c r="K5" s="10"/>
    </row>
    <row r="6" spans="1:11">
      <c r="A6" s="13">
        <v>40210</v>
      </c>
      <c r="B6" s="27" t="s">
        <v>39</v>
      </c>
      <c r="C6" s="3"/>
      <c r="D6" s="3">
        <v>58.47</v>
      </c>
      <c r="F6" s="7">
        <v>40215</v>
      </c>
      <c r="G6" t="s">
        <v>9</v>
      </c>
      <c r="H6" s="10"/>
      <c r="I6" s="10">
        <v>69.05</v>
      </c>
      <c r="K6" s="10"/>
    </row>
    <row r="7" spans="1:11">
      <c r="A7" s="13">
        <v>40228</v>
      </c>
      <c r="B7" s="27" t="s">
        <v>40</v>
      </c>
      <c r="C7" s="3"/>
      <c r="D7" s="3">
        <v>49.94</v>
      </c>
      <c r="F7" s="7">
        <v>40229</v>
      </c>
      <c r="G7" t="s">
        <v>9</v>
      </c>
      <c r="H7" s="10">
        <v>58.79</v>
      </c>
      <c r="I7" s="10"/>
      <c r="K7" s="10"/>
    </row>
    <row r="8" spans="1:11">
      <c r="A8" s="13">
        <v>40210</v>
      </c>
      <c r="B8" s="27" t="s">
        <v>41</v>
      </c>
      <c r="C8" s="3"/>
      <c r="D8" s="3">
        <v>3.2</v>
      </c>
      <c r="H8" s="10"/>
      <c r="I8" s="10"/>
      <c r="K8" s="10"/>
    </row>
    <row r="9" spans="1:11">
      <c r="A9" s="13">
        <v>40212</v>
      </c>
      <c r="B9" s="27" t="s">
        <v>42</v>
      </c>
      <c r="D9" s="3">
        <v>243.35</v>
      </c>
      <c r="F9" s="7"/>
      <c r="H9" s="10"/>
      <c r="I9" s="10"/>
      <c r="K9" s="10"/>
    </row>
    <row r="10" spans="1:11">
      <c r="A10" s="7">
        <v>40211</v>
      </c>
      <c r="B10" s="27" t="s">
        <v>44</v>
      </c>
      <c r="C10" s="3"/>
      <c r="D10" s="3">
        <v>120</v>
      </c>
      <c r="H10" s="10"/>
      <c r="I10" s="10"/>
      <c r="K10" s="10"/>
    </row>
    <row r="11" spans="1:11">
      <c r="A11" s="7">
        <v>40217</v>
      </c>
      <c r="B11" s="27" t="s">
        <v>25</v>
      </c>
      <c r="C11" s="3"/>
      <c r="D11" s="3">
        <v>41</v>
      </c>
      <c r="H11" s="10"/>
      <c r="I11" s="10"/>
      <c r="K11" s="10"/>
    </row>
    <row r="12" spans="1:11">
      <c r="H12" s="10"/>
      <c r="I12" s="10"/>
      <c r="K12" s="10"/>
    </row>
    <row r="13" spans="1:11">
      <c r="A13" s="7">
        <v>40211</v>
      </c>
      <c r="B13" s="27" t="s">
        <v>51</v>
      </c>
      <c r="C13" s="2">
        <v>16.95</v>
      </c>
      <c r="D13" s="3"/>
      <c r="H13" s="10"/>
      <c r="I13" s="10"/>
      <c r="K13" s="10"/>
    </row>
    <row r="14" spans="1:11">
      <c r="A14" s="7">
        <v>40211</v>
      </c>
      <c r="B14" s="27" t="s">
        <v>51</v>
      </c>
      <c r="C14" s="2">
        <v>23.9</v>
      </c>
      <c r="D14" s="3"/>
      <c r="H14" s="10"/>
      <c r="I14" s="10"/>
      <c r="K14" s="10"/>
    </row>
    <row r="15" spans="1:11">
      <c r="A15" s="7">
        <v>40211</v>
      </c>
      <c r="B15" s="27" t="s">
        <v>20</v>
      </c>
      <c r="C15" s="2">
        <f>19.95+12.95</f>
        <v>32.9</v>
      </c>
      <c r="D15" s="3"/>
      <c r="H15" s="10"/>
      <c r="I15" s="10"/>
      <c r="K15" s="10"/>
    </row>
    <row r="16" spans="1:11">
      <c r="A16" s="7">
        <v>40214</v>
      </c>
      <c r="B16" s="27" t="s">
        <v>49</v>
      </c>
      <c r="C16" s="3">
        <v>12.9</v>
      </c>
      <c r="D16" s="3"/>
      <c r="H16" s="10"/>
      <c r="I16" s="10"/>
      <c r="K16" s="10"/>
    </row>
    <row r="17" spans="1:11">
      <c r="A17" s="7">
        <v>40217</v>
      </c>
      <c r="B17" s="27" t="s">
        <v>48</v>
      </c>
      <c r="C17" s="2">
        <v>11</v>
      </c>
      <c r="D17" s="3"/>
      <c r="H17" s="10"/>
      <c r="I17" s="10"/>
      <c r="K17" s="10"/>
    </row>
    <row r="18" spans="1:11">
      <c r="A18" s="7">
        <v>40220</v>
      </c>
      <c r="B18" s="27" t="s">
        <v>54</v>
      </c>
      <c r="C18" s="2">
        <v>17</v>
      </c>
      <c r="D18" s="3"/>
      <c r="H18" s="10"/>
      <c r="I18" s="10"/>
      <c r="K18" s="10"/>
    </row>
    <row r="19" spans="1:11">
      <c r="A19" s="7">
        <v>40221</v>
      </c>
      <c r="B19" s="27" t="s">
        <v>47</v>
      </c>
      <c r="C19" s="2">
        <v>53.1</v>
      </c>
      <c r="D19" s="3"/>
      <c r="H19" s="10"/>
      <c r="I19" s="10"/>
      <c r="K19" s="10"/>
    </row>
    <row r="20" spans="1:11">
      <c r="A20" s="7">
        <v>40224</v>
      </c>
      <c r="B20" s="27" t="s">
        <v>20</v>
      </c>
      <c r="C20" s="3">
        <v>20.85</v>
      </c>
      <c r="D20" s="3"/>
      <c r="H20" s="10"/>
      <c r="I20" s="10"/>
      <c r="K20" s="10"/>
    </row>
    <row r="21" spans="1:11">
      <c r="A21" s="7">
        <v>40227</v>
      </c>
      <c r="B21" t="s">
        <v>31</v>
      </c>
      <c r="C21" s="3">
        <v>6.8</v>
      </c>
      <c r="D21" s="3"/>
      <c r="H21" s="10"/>
      <c r="I21" s="10"/>
      <c r="K21" s="10"/>
    </row>
    <row r="22" spans="1:11">
      <c r="A22" s="7">
        <v>40230</v>
      </c>
      <c r="B22" t="s">
        <v>20</v>
      </c>
      <c r="C22" s="3">
        <v>20.85</v>
      </c>
      <c r="D22" s="3"/>
      <c r="H22" s="10"/>
      <c r="I22" s="10"/>
      <c r="K22" s="10"/>
    </row>
    <row r="23" spans="1:11">
      <c r="A23" s="7">
        <v>40232</v>
      </c>
      <c r="B23" s="27" t="s">
        <v>45</v>
      </c>
      <c r="C23" s="3">
        <v>25.45</v>
      </c>
      <c r="D23" s="3"/>
      <c r="H23" s="10"/>
      <c r="I23" s="10"/>
      <c r="K23" s="10"/>
    </row>
    <row r="24" spans="1:11">
      <c r="A24" s="7">
        <v>40236</v>
      </c>
      <c r="B24" s="27" t="s">
        <v>20</v>
      </c>
      <c r="C24" s="3">
        <v>9.9499999999999993</v>
      </c>
      <c r="D24" s="3"/>
      <c r="H24" s="10"/>
      <c r="I24" s="10"/>
      <c r="K24" s="10"/>
    </row>
    <row r="25" spans="1:11">
      <c r="A25" s="7">
        <v>40236</v>
      </c>
      <c r="B25" t="s">
        <v>53</v>
      </c>
      <c r="C25" s="2">
        <v>3.3</v>
      </c>
      <c r="D25" s="3"/>
      <c r="H25" s="10"/>
      <c r="I25" s="10"/>
      <c r="K25" s="10"/>
    </row>
    <row r="26" spans="1:11">
      <c r="A26" s="7">
        <v>40236</v>
      </c>
      <c r="B26" t="s">
        <v>46</v>
      </c>
      <c r="C26" s="3">
        <v>5.95</v>
      </c>
      <c r="D26" s="3"/>
      <c r="H26" s="10"/>
      <c r="I26" s="10"/>
      <c r="K26" s="10"/>
    </row>
    <row r="27" spans="1:11">
      <c r="D27" s="3"/>
      <c r="H27" s="10"/>
      <c r="I27" s="10"/>
      <c r="K27" s="10"/>
    </row>
    <row r="28" spans="1:11">
      <c r="D28" s="3"/>
      <c r="H28" s="15"/>
      <c r="I28" s="15"/>
    </row>
    <row r="29" spans="1:11">
      <c r="D29" s="3"/>
      <c r="F29" s="1" t="s">
        <v>15</v>
      </c>
      <c r="H29" s="15">
        <f>SUM(H3:H27)</f>
        <v>145.99</v>
      </c>
      <c r="I29" s="15">
        <f>SUM(I3:I27)</f>
        <v>69.05</v>
      </c>
      <c r="K29" s="18">
        <f>SUM(K3:K27)</f>
        <v>1081</v>
      </c>
    </row>
    <row r="30" spans="1:11">
      <c r="D30" s="3"/>
      <c r="F30" s="1" t="s">
        <v>13</v>
      </c>
      <c r="H30" s="16"/>
      <c r="I30" s="16"/>
    </row>
    <row r="31" spans="1:11">
      <c r="C31" s="3"/>
      <c r="D31" s="3"/>
      <c r="F31" s="1" t="s">
        <v>16</v>
      </c>
      <c r="H31" s="15">
        <f>H29-H30</f>
        <v>145.99</v>
      </c>
      <c r="I31" s="15">
        <f>I29-I30</f>
        <v>69.05</v>
      </c>
    </row>
    <row r="32" spans="1:11">
      <c r="C32" s="3"/>
      <c r="D32" s="3"/>
      <c r="H32" s="15"/>
      <c r="I32" s="15"/>
    </row>
    <row r="33" spans="2:9">
      <c r="F33" s="1" t="s">
        <v>14</v>
      </c>
      <c r="H33" s="16">
        <f>Januar!H34</f>
        <v>103.29000000000002</v>
      </c>
      <c r="I33" s="16">
        <f>Januar!I34</f>
        <v>0</v>
      </c>
    </row>
    <row r="34" spans="2:9">
      <c r="F34" s="1" t="s">
        <v>17</v>
      </c>
      <c r="H34" s="17">
        <f>H31+H33</f>
        <v>249.28000000000003</v>
      </c>
      <c r="I34" s="17">
        <f>I31+I33</f>
        <v>69.05</v>
      </c>
    </row>
    <row r="35" spans="2:9">
      <c r="H35" s="8"/>
      <c r="I35" s="8"/>
    </row>
    <row r="36" spans="2:9">
      <c r="H36" s="8"/>
      <c r="I36" s="8"/>
    </row>
    <row r="37" spans="2:9">
      <c r="B37" s="24"/>
      <c r="H37" s="8"/>
      <c r="I37" s="8"/>
    </row>
    <row r="38" spans="2:9">
      <c r="H38" s="8"/>
      <c r="I38" s="8"/>
    </row>
    <row r="39" spans="2:9">
      <c r="H39" s="8"/>
      <c r="I39" s="8"/>
    </row>
    <row r="40" spans="2:9">
      <c r="B40" s="1" t="s">
        <v>15</v>
      </c>
      <c r="C40" s="22">
        <f>SUM(C1:C39)</f>
        <v>260.89999999999998</v>
      </c>
      <c r="D40" s="22">
        <f>SUM(D1:D39)</f>
        <v>1278.72</v>
      </c>
      <c r="H40" s="8"/>
      <c r="I40" s="8"/>
    </row>
    <row r="41" spans="2:9">
      <c r="B41" s="1" t="s">
        <v>28</v>
      </c>
      <c r="C41" s="39">
        <v>1886.16</v>
      </c>
      <c r="D41" s="39"/>
      <c r="H41" s="8"/>
      <c r="I41" s="8"/>
    </row>
    <row r="42" spans="2:9">
      <c r="B42" s="1" t="s">
        <v>29</v>
      </c>
      <c r="C42" s="22"/>
      <c r="D42" s="22">
        <v>158.86000000000001</v>
      </c>
      <c r="F42" s="23"/>
      <c r="H42" s="8"/>
      <c r="I42" s="8"/>
    </row>
    <row r="43" spans="2:9">
      <c r="B43" s="1" t="s">
        <v>37</v>
      </c>
      <c r="C43" s="22"/>
      <c r="D43" s="22">
        <v>100</v>
      </c>
      <c r="H43" s="8"/>
      <c r="I43" s="8"/>
    </row>
    <row r="44" spans="2:9">
      <c r="B44" s="1" t="s">
        <v>16</v>
      </c>
      <c r="C44" s="39">
        <f>C41-C40-D40-D42-D43</f>
        <v>87.680000000000177</v>
      </c>
      <c r="D44" s="39"/>
      <c r="F44" s="24"/>
    </row>
  </sheetData>
  <mergeCells count="2">
    <mergeCell ref="C41:D41"/>
    <mergeCell ref="C44:D4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I34" sqref="I34"/>
    </sheetView>
  </sheetViews>
  <sheetFormatPr baseColWidth="10" defaultRowHeight="15"/>
  <cols>
    <col min="1" max="1" width="11.42578125" style="14"/>
    <col min="2" max="2" width="43.140625" customWidth="1"/>
    <col min="3" max="4" width="17.7109375" style="3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19" t="s">
        <v>0</v>
      </c>
      <c r="B1" s="5" t="s">
        <v>3</v>
      </c>
      <c r="C1" s="20" t="s">
        <v>1</v>
      </c>
      <c r="D1" s="21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15"/>
      <c r="D2" s="15"/>
      <c r="H2" s="8"/>
      <c r="I2" s="8"/>
      <c r="K2" s="8"/>
    </row>
    <row r="3" spans="1:11">
      <c r="A3" s="13">
        <v>40179</v>
      </c>
      <c r="B3" t="s">
        <v>7</v>
      </c>
      <c r="D3" s="3">
        <v>660.5</v>
      </c>
      <c r="F3" s="13">
        <v>40182</v>
      </c>
      <c r="G3" t="s">
        <v>9</v>
      </c>
      <c r="H3" s="10">
        <v>35.020000000000003</v>
      </c>
      <c r="K3" s="9"/>
    </row>
    <row r="4" spans="1:11">
      <c r="A4" s="13">
        <v>40182</v>
      </c>
      <c r="B4" t="s">
        <v>4</v>
      </c>
      <c r="D4" s="3">
        <v>102.26</v>
      </c>
      <c r="F4" s="13">
        <v>40182</v>
      </c>
      <c r="G4" t="s">
        <v>10</v>
      </c>
      <c r="H4" s="10">
        <v>43.93</v>
      </c>
      <c r="I4" s="10"/>
      <c r="K4" s="10"/>
    </row>
    <row r="5" spans="1:11">
      <c r="A5" s="13">
        <v>40182</v>
      </c>
      <c r="B5" t="s">
        <v>5</v>
      </c>
      <c r="D5" s="3">
        <v>58.47</v>
      </c>
      <c r="F5" s="13">
        <v>40182</v>
      </c>
      <c r="G5" t="s">
        <v>6</v>
      </c>
      <c r="H5" s="10"/>
      <c r="I5" s="10"/>
      <c r="K5" s="10">
        <v>1081</v>
      </c>
    </row>
    <row r="6" spans="1:11">
      <c r="A6" s="13">
        <v>40182</v>
      </c>
      <c r="B6" t="s">
        <v>19</v>
      </c>
      <c r="D6" s="3">
        <v>10</v>
      </c>
      <c r="F6" s="13">
        <v>40183</v>
      </c>
      <c r="G6" t="s">
        <v>10</v>
      </c>
      <c r="H6" s="10">
        <v>61.93</v>
      </c>
      <c r="K6" s="10"/>
    </row>
    <row r="7" spans="1:11">
      <c r="A7" s="13">
        <v>40183</v>
      </c>
      <c r="B7" t="s">
        <v>26</v>
      </c>
      <c r="D7" s="3">
        <v>182.37</v>
      </c>
      <c r="F7" s="13">
        <v>40186</v>
      </c>
      <c r="G7" t="s">
        <v>22</v>
      </c>
      <c r="H7" s="10">
        <v>30.64</v>
      </c>
      <c r="I7" s="10"/>
      <c r="K7" s="10"/>
    </row>
    <row r="8" spans="1:11">
      <c r="A8" s="13">
        <v>40183</v>
      </c>
      <c r="B8" t="s">
        <v>27</v>
      </c>
      <c r="D8" s="3">
        <v>243.35</v>
      </c>
      <c r="F8" s="13">
        <v>40192</v>
      </c>
      <c r="G8" t="s">
        <v>10</v>
      </c>
      <c r="H8" s="10">
        <v>45.32</v>
      </c>
      <c r="I8" s="10"/>
      <c r="K8" s="10"/>
    </row>
    <row r="9" spans="1:11">
      <c r="A9" s="13">
        <v>40186</v>
      </c>
      <c r="B9" t="s">
        <v>25</v>
      </c>
      <c r="D9" s="3">
        <v>41</v>
      </c>
      <c r="F9" s="13">
        <v>40200</v>
      </c>
      <c r="G9" t="s">
        <v>30</v>
      </c>
      <c r="H9" s="10">
        <v>215</v>
      </c>
      <c r="I9" s="10"/>
      <c r="K9" s="10"/>
    </row>
    <row r="10" spans="1:11">
      <c r="F10" s="13">
        <v>40201</v>
      </c>
      <c r="G10" t="s">
        <v>10</v>
      </c>
      <c r="H10" s="10">
        <v>17.850000000000001</v>
      </c>
      <c r="I10" s="10"/>
      <c r="K10" s="10"/>
    </row>
    <row r="11" spans="1:11">
      <c r="A11" s="13">
        <v>40455</v>
      </c>
      <c r="B11" t="s">
        <v>8</v>
      </c>
      <c r="C11" s="3">
        <v>38.9</v>
      </c>
      <c r="F11" s="13">
        <v>40204</v>
      </c>
      <c r="G11" t="s">
        <v>47</v>
      </c>
      <c r="H11" s="10">
        <f>0.65+2.95</f>
        <v>3.6</v>
      </c>
      <c r="I11" s="10"/>
      <c r="K11" s="10"/>
    </row>
    <row r="12" spans="1:11">
      <c r="A12" s="13">
        <v>40186</v>
      </c>
      <c r="B12" t="s">
        <v>20</v>
      </c>
      <c r="C12" s="3">
        <v>11.47</v>
      </c>
      <c r="H12" s="10"/>
      <c r="I12" s="10"/>
      <c r="K12" s="10"/>
    </row>
    <row r="13" spans="1:11">
      <c r="A13" s="13">
        <v>40186</v>
      </c>
      <c r="B13" t="s">
        <v>21</v>
      </c>
      <c r="C13" s="3">
        <v>21.05</v>
      </c>
      <c r="H13" s="10"/>
      <c r="I13" s="10"/>
      <c r="K13" s="10"/>
    </row>
    <row r="14" spans="1:11">
      <c r="A14" s="13">
        <v>40190</v>
      </c>
      <c r="B14" t="s">
        <v>23</v>
      </c>
      <c r="C14" s="3">
        <v>19.95</v>
      </c>
      <c r="H14" s="10"/>
      <c r="I14" s="10"/>
      <c r="K14" s="10"/>
    </row>
    <row r="15" spans="1:11">
      <c r="A15" s="13">
        <v>40189</v>
      </c>
      <c r="B15" t="s">
        <v>24</v>
      </c>
      <c r="C15" s="3">
        <v>35.880000000000003</v>
      </c>
      <c r="H15" s="10"/>
      <c r="I15" s="10"/>
      <c r="K15" s="10"/>
    </row>
    <row r="16" spans="1:11">
      <c r="A16" s="13">
        <v>40194</v>
      </c>
      <c r="B16" t="s">
        <v>20</v>
      </c>
      <c r="C16" s="3">
        <v>56.85</v>
      </c>
      <c r="H16" s="10"/>
      <c r="I16" s="10"/>
      <c r="K16" s="10"/>
    </row>
    <row r="17" spans="1:11">
      <c r="A17" s="13">
        <v>40193</v>
      </c>
      <c r="B17" t="s">
        <v>34</v>
      </c>
      <c r="C17" s="3">
        <v>10.11</v>
      </c>
      <c r="H17" s="10"/>
      <c r="I17" s="10"/>
      <c r="K17" s="10"/>
    </row>
    <row r="18" spans="1:11">
      <c r="A18" s="13">
        <v>40193</v>
      </c>
      <c r="B18" t="s">
        <v>35</v>
      </c>
      <c r="C18" s="3">
        <v>6.99</v>
      </c>
      <c r="H18" s="10"/>
      <c r="I18" s="10"/>
      <c r="K18" s="10"/>
    </row>
    <row r="19" spans="1:11">
      <c r="A19" s="13">
        <v>40196</v>
      </c>
      <c r="B19" t="s">
        <v>36</v>
      </c>
      <c r="C19" s="3">
        <v>96.99</v>
      </c>
      <c r="H19" s="10"/>
      <c r="I19" s="10"/>
      <c r="K19" s="10"/>
    </row>
    <row r="20" spans="1:11">
      <c r="A20" s="13">
        <v>40199</v>
      </c>
      <c r="B20" t="s">
        <v>33</v>
      </c>
      <c r="C20" s="3">
        <v>7.85</v>
      </c>
      <c r="H20" s="10"/>
      <c r="I20" s="10"/>
      <c r="K20" s="10"/>
    </row>
    <row r="21" spans="1:11">
      <c r="A21" s="13">
        <v>40199</v>
      </c>
      <c r="B21" t="s">
        <v>32</v>
      </c>
      <c r="C21" s="3">
        <v>5.9</v>
      </c>
      <c r="H21" s="10"/>
      <c r="I21" s="10"/>
      <c r="K21" s="10"/>
    </row>
    <row r="22" spans="1:11">
      <c r="A22" s="13">
        <v>40199</v>
      </c>
      <c r="B22" t="s">
        <v>20</v>
      </c>
      <c r="C22" s="3">
        <v>39.85</v>
      </c>
      <c r="H22" s="10"/>
      <c r="I22" s="10"/>
      <c r="K22" s="10"/>
    </row>
    <row r="23" spans="1:11">
      <c r="A23" s="13">
        <v>40200</v>
      </c>
      <c r="B23" t="s">
        <v>30</v>
      </c>
      <c r="C23" s="3">
        <v>3.84</v>
      </c>
      <c r="H23" s="10"/>
      <c r="I23" s="10"/>
      <c r="K23" s="10"/>
    </row>
    <row r="24" spans="1:11">
      <c r="A24" s="13">
        <v>40203</v>
      </c>
      <c r="B24" t="s">
        <v>31</v>
      </c>
      <c r="C24" s="3">
        <v>6.8</v>
      </c>
      <c r="H24" s="10"/>
      <c r="I24" s="10"/>
      <c r="K24" s="10"/>
    </row>
    <row r="25" spans="1:11">
      <c r="A25" s="13">
        <v>40204</v>
      </c>
      <c r="B25" t="s">
        <v>47</v>
      </c>
      <c r="C25" s="3">
        <v>18.350000000000001</v>
      </c>
      <c r="H25" s="10"/>
      <c r="I25" s="10"/>
      <c r="K25" s="10"/>
    </row>
    <row r="26" spans="1:11">
      <c r="A26" s="13">
        <v>40204</v>
      </c>
      <c r="B26" t="s">
        <v>50</v>
      </c>
      <c r="C26" s="3">
        <v>36</v>
      </c>
      <c r="H26" s="10"/>
      <c r="I26" s="10"/>
      <c r="K26" s="10"/>
    </row>
    <row r="27" spans="1:11">
      <c r="A27" s="13">
        <v>40205</v>
      </c>
      <c r="B27" t="s">
        <v>52</v>
      </c>
      <c r="C27" s="3">
        <v>12.04</v>
      </c>
      <c r="H27" s="10"/>
      <c r="I27" s="10"/>
      <c r="K27" s="10"/>
    </row>
    <row r="28" spans="1:11">
      <c r="H28" s="15"/>
      <c r="I28" s="15"/>
    </row>
    <row r="29" spans="1:11">
      <c r="F29" s="1" t="s">
        <v>15</v>
      </c>
      <c r="H29" s="15">
        <f>SUM(H3:H27)</f>
        <v>453.29</v>
      </c>
      <c r="I29" s="15">
        <f>SUM(I3:I27)</f>
        <v>0</v>
      </c>
      <c r="K29" s="18">
        <f>SUM(K3:K27)</f>
        <v>1081</v>
      </c>
    </row>
    <row r="30" spans="1:11">
      <c r="F30" s="1" t="s">
        <v>13</v>
      </c>
      <c r="H30" s="16">
        <v>350</v>
      </c>
      <c r="I30" s="16">
        <v>200</v>
      </c>
    </row>
    <row r="31" spans="1:11">
      <c r="F31" s="1" t="s">
        <v>16</v>
      </c>
      <c r="H31" s="15">
        <f>H29-H30</f>
        <v>103.29000000000002</v>
      </c>
      <c r="I31" s="15">
        <f>I29-I30</f>
        <v>-200</v>
      </c>
    </row>
    <row r="32" spans="1:11">
      <c r="H32" s="15"/>
      <c r="I32" s="15"/>
    </row>
    <row r="33" spans="2:9">
      <c r="F33" s="1" t="s">
        <v>14</v>
      </c>
      <c r="H33" s="16"/>
      <c r="I33" s="16">
        <v>200</v>
      </c>
    </row>
    <row r="34" spans="2:9">
      <c r="F34" s="1" t="s">
        <v>17</v>
      </c>
      <c r="H34" s="17">
        <f>H31+H33</f>
        <v>103.29000000000002</v>
      </c>
      <c r="I34" s="17">
        <f>I31+I33</f>
        <v>0</v>
      </c>
    </row>
    <row r="35" spans="2:9">
      <c r="H35" s="8"/>
      <c r="I35" s="8"/>
    </row>
    <row r="36" spans="2:9">
      <c r="H36" s="8"/>
      <c r="I36" s="8"/>
    </row>
    <row r="37" spans="2:9">
      <c r="H37" s="8"/>
      <c r="I37" s="8"/>
    </row>
    <row r="38" spans="2:9">
      <c r="H38" s="8"/>
      <c r="I38" s="8"/>
    </row>
    <row r="39" spans="2:9">
      <c r="H39" s="8"/>
      <c r="I39" s="8"/>
    </row>
    <row r="40" spans="2:9">
      <c r="H40" s="8"/>
      <c r="I40" s="8"/>
    </row>
    <row r="41" spans="2:9">
      <c r="H41" s="8"/>
      <c r="I41" s="8"/>
    </row>
    <row r="42" spans="2:9">
      <c r="B42" s="1" t="s">
        <v>15</v>
      </c>
      <c r="C42" s="22">
        <f>SUM(C3:C41)</f>
        <v>428.82000000000005</v>
      </c>
      <c r="D42" s="22">
        <f>SUM(D3:D41)</f>
        <v>1297.95</v>
      </c>
      <c r="H42" s="8"/>
      <c r="I42" s="8"/>
    </row>
    <row r="43" spans="2:9">
      <c r="B43" s="1" t="s">
        <v>28</v>
      </c>
      <c r="C43" s="39">
        <v>1722.7</v>
      </c>
      <c r="D43" s="39"/>
      <c r="H43" s="8"/>
      <c r="I43" s="8"/>
    </row>
    <row r="44" spans="2:9">
      <c r="B44" s="1" t="s">
        <v>29</v>
      </c>
      <c r="C44" s="22"/>
      <c r="D44" s="22">
        <f>46.56+61+19.5+2.85+2.53+112.25</f>
        <v>244.69</v>
      </c>
    </row>
    <row r="45" spans="2:9">
      <c r="B45" s="1" t="s">
        <v>16</v>
      </c>
      <c r="C45" s="39">
        <f>C43-C42-D42-D44</f>
        <v>-248.75999999999993</v>
      </c>
      <c r="D45" s="39"/>
    </row>
  </sheetData>
  <mergeCells count="2">
    <mergeCell ref="C43:D43"/>
    <mergeCell ref="C45:D4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F11" sqref="F11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/>
      <c r="D3" s="3"/>
      <c r="F3" s="13"/>
      <c r="G3" t="s">
        <v>6</v>
      </c>
      <c r="H3" s="10"/>
      <c r="K3" s="10">
        <v>1081</v>
      </c>
    </row>
    <row r="4" spans="1:11">
      <c r="A4" s="13"/>
      <c r="C4" s="3"/>
      <c r="D4" s="3"/>
      <c r="F4" s="13"/>
      <c r="H4" s="10"/>
      <c r="I4" s="10"/>
      <c r="K4" s="10"/>
    </row>
    <row r="5" spans="1:11">
      <c r="A5" s="13"/>
      <c r="C5" s="3"/>
      <c r="D5" s="3"/>
      <c r="H5" s="10"/>
      <c r="I5" s="10"/>
    </row>
    <row r="6" spans="1:11">
      <c r="A6" s="14"/>
      <c r="C6" s="3"/>
      <c r="D6" s="3"/>
      <c r="H6" s="10"/>
      <c r="I6" s="10"/>
      <c r="K6" s="10"/>
    </row>
    <row r="7" spans="1:11">
      <c r="A7" s="13"/>
      <c r="C7" s="3"/>
      <c r="D7" s="3"/>
      <c r="F7" s="7">
        <v>40497</v>
      </c>
      <c r="G7" t="s">
        <v>88</v>
      </c>
      <c r="H7" s="10">
        <v>10.01</v>
      </c>
      <c r="I7" s="10"/>
      <c r="K7" s="10"/>
    </row>
    <row r="8" spans="1:11">
      <c r="C8" s="3"/>
      <c r="D8" s="3"/>
      <c r="F8" s="7">
        <v>40497</v>
      </c>
      <c r="G8" t="s">
        <v>139</v>
      </c>
      <c r="H8" s="10">
        <v>8.84</v>
      </c>
      <c r="I8" s="10"/>
      <c r="K8" s="10"/>
    </row>
    <row r="9" spans="1:11">
      <c r="D9" s="3"/>
      <c r="F9" s="7">
        <v>40506</v>
      </c>
      <c r="G9" t="s">
        <v>9</v>
      </c>
      <c r="H9" s="10"/>
      <c r="I9" s="10">
        <v>61.6</v>
      </c>
      <c r="K9" s="10"/>
    </row>
    <row r="10" spans="1:11">
      <c r="F10" s="7">
        <v>40504</v>
      </c>
      <c r="G10" t="s">
        <v>52</v>
      </c>
      <c r="H10" s="3">
        <v>28.04</v>
      </c>
      <c r="I10" s="10"/>
      <c r="K10" s="10"/>
    </row>
    <row r="11" spans="1:11">
      <c r="C11" s="3"/>
      <c r="D11" s="3"/>
      <c r="F11" s="7"/>
      <c r="H11" s="10"/>
      <c r="I11" s="10"/>
      <c r="K11" s="10"/>
    </row>
    <row r="12" spans="1:11">
      <c r="C12" s="3"/>
      <c r="D12" s="3"/>
      <c r="H12" s="10"/>
      <c r="I12" s="10"/>
      <c r="K12" s="10"/>
    </row>
    <row r="13" spans="1:11">
      <c r="C13" s="3"/>
      <c r="D13" s="3"/>
      <c r="H13" s="10"/>
      <c r="I13" s="10"/>
      <c r="K13" s="10"/>
    </row>
    <row r="14" spans="1:11">
      <c r="C14" s="3"/>
      <c r="D14" s="3"/>
      <c r="H14" s="10"/>
      <c r="I14" s="10"/>
      <c r="K14" s="10"/>
    </row>
    <row r="15" spans="1:11">
      <c r="C15" s="3"/>
      <c r="D15" s="3"/>
      <c r="H15" s="10"/>
      <c r="I15" s="10"/>
      <c r="K15" s="10"/>
    </row>
    <row r="16" spans="1:11">
      <c r="A16" s="7">
        <v>40500</v>
      </c>
      <c r="B16" t="s">
        <v>138</v>
      </c>
      <c r="C16" s="3">
        <v>10.99</v>
      </c>
      <c r="D16" s="3"/>
      <c r="H16" s="10"/>
      <c r="I16" s="10"/>
      <c r="K16" s="10"/>
    </row>
    <row r="17" spans="1:11">
      <c r="A17" s="7">
        <v>40500</v>
      </c>
      <c r="B17" t="s">
        <v>138</v>
      </c>
      <c r="C17" s="3">
        <v>25.95</v>
      </c>
      <c r="D17" s="3"/>
      <c r="H17" s="10"/>
      <c r="I17" s="10"/>
      <c r="K17" s="10"/>
    </row>
    <row r="18" spans="1:11">
      <c r="A18" s="7">
        <v>40505</v>
      </c>
      <c r="B18" t="s">
        <v>31</v>
      </c>
      <c r="C18" s="3">
        <v>6.8</v>
      </c>
      <c r="D18" s="3"/>
      <c r="H18" s="10"/>
      <c r="I18" s="10"/>
      <c r="K18" s="10"/>
    </row>
    <row r="19" spans="1:11">
      <c r="A19" s="7">
        <v>40505</v>
      </c>
      <c r="B19" t="s">
        <v>47</v>
      </c>
      <c r="C19" s="3">
        <v>26.55</v>
      </c>
      <c r="D19" s="3"/>
      <c r="H19" s="10"/>
      <c r="I19" s="10"/>
      <c r="K19" s="10"/>
    </row>
    <row r="20" spans="1:11">
      <c r="A20" s="7">
        <v>40497</v>
      </c>
      <c r="B20" t="s">
        <v>67</v>
      </c>
      <c r="C20" s="3">
        <v>1.39</v>
      </c>
      <c r="D20" s="3"/>
      <c r="H20" s="10"/>
      <c r="I20" s="10"/>
      <c r="K20" s="10"/>
    </row>
    <row r="21" spans="1:11">
      <c r="A21" s="7">
        <v>40497</v>
      </c>
      <c r="B21" t="s">
        <v>70</v>
      </c>
      <c r="C21" s="3">
        <v>10.45</v>
      </c>
      <c r="D21" s="3"/>
      <c r="H21" s="10"/>
      <c r="I21" s="10"/>
      <c r="K21" s="10"/>
    </row>
    <row r="22" spans="1:11">
      <c r="A22" s="7">
        <v>40496</v>
      </c>
      <c r="B22" t="s">
        <v>142</v>
      </c>
      <c r="C22" s="3">
        <v>19.25</v>
      </c>
      <c r="D22" s="3"/>
      <c r="H22" s="10"/>
      <c r="I22" s="10"/>
      <c r="K22" s="10"/>
    </row>
    <row r="23" spans="1:11">
      <c r="D23" s="3"/>
      <c r="H23" s="10"/>
      <c r="I23" s="10"/>
      <c r="K23" s="10"/>
    </row>
    <row r="24" spans="1:11">
      <c r="C24" s="3"/>
      <c r="D24" s="3"/>
      <c r="H24" s="10"/>
      <c r="I24" s="10"/>
      <c r="K24" s="10"/>
    </row>
    <row r="25" spans="1:11">
      <c r="C25" s="3"/>
      <c r="D25" s="3"/>
      <c r="H25" s="10"/>
      <c r="I25" s="10"/>
      <c r="K25" s="10"/>
    </row>
    <row r="26" spans="1:11">
      <c r="C26" s="3"/>
      <c r="D26" s="3"/>
      <c r="H26" s="10"/>
      <c r="I26" s="10"/>
      <c r="K26" s="10"/>
    </row>
    <row r="27" spans="1:11">
      <c r="C27" s="3"/>
      <c r="D27" s="3"/>
      <c r="H27" s="10"/>
      <c r="I27" s="10"/>
      <c r="K27" s="10"/>
    </row>
    <row r="28" spans="1:11">
      <c r="C28" s="3"/>
      <c r="D28" s="3"/>
      <c r="H28" s="15"/>
      <c r="I28" s="15"/>
    </row>
    <row r="29" spans="1:11">
      <c r="C29" s="3"/>
      <c r="D29" s="3"/>
      <c r="F29" s="1" t="s">
        <v>15</v>
      </c>
      <c r="H29" s="15">
        <f>SUM(H3:H27)</f>
        <v>46.89</v>
      </c>
      <c r="I29" s="15">
        <f>SUM(I3:I27)</f>
        <v>61.6</v>
      </c>
      <c r="K29" s="18">
        <f>SUM(K3:K27)</f>
        <v>1081</v>
      </c>
    </row>
    <row r="30" spans="1:11">
      <c r="C30" s="3"/>
      <c r="D30" s="3"/>
      <c r="F30" s="1" t="s">
        <v>13</v>
      </c>
      <c r="H30" s="16"/>
      <c r="I30" s="16"/>
    </row>
    <row r="31" spans="1:11">
      <c r="C31" s="3"/>
      <c r="D31" s="3"/>
      <c r="F31" s="1" t="s">
        <v>16</v>
      </c>
      <c r="H31" s="15">
        <f>H29-H30</f>
        <v>46.89</v>
      </c>
      <c r="I31" s="15">
        <f>I29-I30</f>
        <v>61.6</v>
      </c>
    </row>
    <row r="32" spans="1:11">
      <c r="C32" s="3"/>
      <c r="D32" s="3"/>
      <c r="H32" s="15"/>
      <c r="I32" s="15"/>
    </row>
    <row r="33" spans="6:9">
      <c r="F33" s="1" t="s">
        <v>14</v>
      </c>
      <c r="H33" s="16"/>
      <c r="I33" s="16"/>
    </row>
    <row r="34" spans="6:9">
      <c r="F34" s="1" t="s">
        <v>17</v>
      </c>
      <c r="H34" s="17">
        <f>H31+H33</f>
        <v>46.89</v>
      </c>
      <c r="I34" s="17">
        <f>I31+I33</f>
        <v>61.6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C21" sqref="C21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/>
      <c r="D3" s="3"/>
      <c r="F3" s="13"/>
      <c r="G3" t="s">
        <v>6</v>
      </c>
      <c r="H3" s="10"/>
      <c r="K3" s="10">
        <v>1081</v>
      </c>
    </row>
    <row r="4" spans="1:11">
      <c r="A4" s="13"/>
      <c r="C4" s="3"/>
      <c r="D4" s="3"/>
      <c r="F4" s="13">
        <v>40457</v>
      </c>
      <c r="G4" t="s">
        <v>58</v>
      </c>
      <c r="H4" s="10">
        <v>28.06</v>
      </c>
      <c r="I4" s="10"/>
      <c r="K4" s="10"/>
    </row>
    <row r="5" spans="1:11">
      <c r="A5" s="13"/>
      <c r="C5" s="3"/>
      <c r="D5" s="3"/>
      <c r="F5" s="7">
        <v>40470</v>
      </c>
      <c r="G5" t="s">
        <v>34</v>
      </c>
      <c r="H5" s="10">
        <v>25.22</v>
      </c>
      <c r="I5" s="10"/>
    </row>
    <row r="6" spans="1:11">
      <c r="A6" s="14"/>
      <c r="C6" s="3"/>
      <c r="D6" s="3"/>
      <c r="F6" s="7">
        <v>40458</v>
      </c>
      <c r="G6" t="s">
        <v>136</v>
      </c>
      <c r="H6" s="10">
        <v>23.68</v>
      </c>
      <c r="I6" s="10"/>
      <c r="K6" s="10"/>
    </row>
    <row r="7" spans="1:11">
      <c r="A7" s="13"/>
      <c r="C7" s="3"/>
      <c r="D7" s="3"/>
      <c r="F7" s="7">
        <v>40470</v>
      </c>
      <c r="G7" t="s">
        <v>35</v>
      </c>
      <c r="H7" s="10">
        <v>12.76</v>
      </c>
      <c r="I7" s="10"/>
      <c r="K7" s="10"/>
    </row>
    <row r="8" spans="1:11">
      <c r="C8" s="3"/>
      <c r="D8" s="3"/>
      <c r="F8" s="7">
        <v>40463</v>
      </c>
      <c r="G8" t="s">
        <v>47</v>
      </c>
      <c r="H8" s="10">
        <f>1.95+2.95</f>
        <v>4.9000000000000004</v>
      </c>
      <c r="I8" s="10"/>
      <c r="K8" s="10"/>
    </row>
    <row r="9" spans="1:11">
      <c r="D9" s="3"/>
      <c r="F9" s="7">
        <v>40472</v>
      </c>
      <c r="G9" t="s">
        <v>141</v>
      </c>
      <c r="H9" s="10">
        <v>9.24</v>
      </c>
      <c r="I9" s="10"/>
      <c r="K9" s="10"/>
    </row>
    <row r="10" spans="1:11">
      <c r="H10" s="10"/>
      <c r="I10" s="10"/>
      <c r="K10" s="10"/>
    </row>
    <row r="11" spans="1:11">
      <c r="C11" s="3"/>
      <c r="D11" s="3"/>
      <c r="H11" s="10"/>
      <c r="I11" s="10"/>
      <c r="K11" s="10"/>
    </row>
    <row r="12" spans="1:11">
      <c r="C12" s="3"/>
      <c r="D12" s="3"/>
      <c r="H12" s="10"/>
      <c r="I12" s="10"/>
      <c r="K12" s="10"/>
    </row>
    <row r="13" spans="1:11">
      <c r="A13" s="7">
        <v>40461</v>
      </c>
      <c r="B13" t="s">
        <v>135</v>
      </c>
      <c r="C13" s="3">
        <v>5</v>
      </c>
      <c r="D13" s="3"/>
      <c r="H13" s="10"/>
      <c r="I13" s="10"/>
      <c r="K13" s="10"/>
    </row>
    <row r="14" spans="1:11">
      <c r="A14" s="7">
        <v>40462</v>
      </c>
      <c r="B14" t="s">
        <v>75</v>
      </c>
      <c r="C14" s="3">
        <v>9.9</v>
      </c>
      <c r="D14" s="3"/>
      <c r="H14" s="10"/>
      <c r="I14" s="10"/>
      <c r="K14" s="10"/>
    </row>
    <row r="15" spans="1:11">
      <c r="A15" s="7">
        <v>40463</v>
      </c>
      <c r="B15" t="s">
        <v>47</v>
      </c>
      <c r="D15" s="3"/>
      <c r="H15" s="10"/>
      <c r="I15" s="10"/>
      <c r="K15" s="10"/>
    </row>
    <row r="16" spans="1:11">
      <c r="A16" s="7">
        <v>40466</v>
      </c>
      <c r="B16" t="s">
        <v>20</v>
      </c>
      <c r="C16" s="3">
        <v>69.58</v>
      </c>
      <c r="D16" s="3"/>
      <c r="H16" s="10"/>
      <c r="I16" s="10"/>
      <c r="K16" s="10"/>
    </row>
    <row r="17" spans="1:11">
      <c r="A17" s="7">
        <v>40467</v>
      </c>
      <c r="B17" t="s">
        <v>50</v>
      </c>
      <c r="C17" s="3">
        <v>20</v>
      </c>
      <c r="D17" s="3"/>
      <c r="H17" s="10"/>
      <c r="I17" s="10"/>
      <c r="K17" s="10"/>
    </row>
    <row r="18" spans="1:11">
      <c r="A18" s="7">
        <v>40467</v>
      </c>
      <c r="B18" t="s">
        <v>137</v>
      </c>
      <c r="C18" s="3">
        <v>59.99</v>
      </c>
      <c r="D18" s="3"/>
      <c r="H18" s="10"/>
      <c r="I18" s="10"/>
      <c r="K18" s="10"/>
    </row>
    <row r="19" spans="1:11">
      <c r="A19" s="7">
        <v>40463</v>
      </c>
      <c r="B19" t="s">
        <v>47</v>
      </c>
      <c r="C19" s="3">
        <f>58.8-4.9</f>
        <v>53.9</v>
      </c>
      <c r="D19" s="3"/>
      <c r="H19" s="10"/>
      <c r="I19" s="10"/>
      <c r="K19" s="10"/>
    </row>
    <row r="20" spans="1:11">
      <c r="A20" s="7">
        <v>40471</v>
      </c>
      <c r="B20" t="s">
        <v>31</v>
      </c>
      <c r="C20" s="3">
        <v>10.15</v>
      </c>
      <c r="D20" s="3"/>
      <c r="H20" s="10"/>
      <c r="I20" s="10"/>
      <c r="K20" s="10"/>
    </row>
    <row r="21" spans="1:11">
      <c r="C21" s="3"/>
      <c r="D21" s="3"/>
      <c r="H21" s="10"/>
      <c r="I21" s="10"/>
      <c r="K21" s="10"/>
    </row>
    <row r="22" spans="1:11">
      <c r="C22" s="3"/>
      <c r="D22" s="3"/>
      <c r="H22" s="10"/>
      <c r="I22" s="10"/>
      <c r="K22" s="10"/>
    </row>
    <row r="23" spans="1:11">
      <c r="C23" s="3"/>
      <c r="D23" s="3"/>
      <c r="H23" s="10"/>
      <c r="I23" s="10"/>
      <c r="K23" s="10"/>
    </row>
    <row r="24" spans="1:11">
      <c r="C24" s="3"/>
      <c r="D24" s="3"/>
      <c r="H24" s="10"/>
      <c r="I24" s="10"/>
      <c r="K24" s="10"/>
    </row>
    <row r="25" spans="1:11">
      <c r="C25" s="3"/>
      <c r="D25" s="3"/>
      <c r="H25" s="10"/>
      <c r="I25" s="10"/>
      <c r="K25" s="10"/>
    </row>
    <row r="26" spans="1:11">
      <c r="C26" s="3"/>
      <c r="D26" s="3"/>
      <c r="H26" s="10"/>
      <c r="I26" s="10"/>
      <c r="K26" s="10"/>
    </row>
    <row r="27" spans="1:11">
      <c r="C27" s="3"/>
      <c r="D27" s="3"/>
      <c r="H27" s="10"/>
      <c r="I27" s="10"/>
      <c r="K27" s="10"/>
    </row>
    <row r="28" spans="1:11">
      <c r="C28" s="3"/>
      <c r="D28" s="3"/>
      <c r="H28" s="15"/>
      <c r="I28" s="15"/>
    </row>
    <row r="29" spans="1:11">
      <c r="C29" s="3"/>
      <c r="D29" s="3"/>
      <c r="F29" s="1" t="s">
        <v>15</v>
      </c>
      <c r="H29" s="15">
        <f>SUM(H3:H27)</f>
        <v>103.86000000000001</v>
      </c>
      <c r="I29" s="15">
        <f>SUM(I3:I27)</f>
        <v>0</v>
      </c>
      <c r="K29" s="18">
        <f>SUM(K3:K27)</f>
        <v>1081</v>
      </c>
    </row>
    <row r="30" spans="1:11">
      <c r="C30" s="3"/>
      <c r="D30" s="3"/>
      <c r="F30" s="1" t="s">
        <v>13</v>
      </c>
      <c r="H30" s="16"/>
      <c r="I30" s="16"/>
    </row>
    <row r="31" spans="1:11">
      <c r="C31" s="3"/>
      <c r="D31" s="3"/>
      <c r="F31" s="1" t="s">
        <v>16</v>
      </c>
      <c r="H31" s="15">
        <f>H29-H30</f>
        <v>103.86000000000001</v>
      </c>
      <c r="I31" s="15">
        <f>I29-I30</f>
        <v>0</v>
      </c>
    </row>
    <row r="32" spans="1:11">
      <c r="C32" s="3"/>
      <c r="D32" s="3"/>
      <c r="H32" s="15"/>
      <c r="I32" s="15"/>
    </row>
    <row r="33" spans="6:9">
      <c r="F33" s="1" t="s">
        <v>14</v>
      </c>
      <c r="H33" s="16"/>
      <c r="I33" s="16"/>
    </row>
    <row r="34" spans="6:9">
      <c r="F34" s="1" t="s">
        <v>17</v>
      </c>
      <c r="H34" s="17">
        <f>H31+H33</f>
        <v>103.86000000000001</v>
      </c>
      <c r="I34" s="17">
        <f>I31+I33</f>
        <v>0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I18" sqref="I18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37">
        <v>40391</v>
      </c>
      <c r="B3" s="27" t="s">
        <v>6</v>
      </c>
      <c r="C3" s="38"/>
      <c r="D3" s="38">
        <v>510.5</v>
      </c>
      <c r="F3" s="13"/>
      <c r="G3" t="s">
        <v>6</v>
      </c>
      <c r="H3" s="10"/>
      <c r="K3" s="10">
        <v>1081</v>
      </c>
    </row>
    <row r="4" spans="1:11">
      <c r="A4" s="37">
        <v>40391</v>
      </c>
      <c r="B4" s="27" t="s">
        <v>38</v>
      </c>
      <c r="C4" s="38"/>
      <c r="D4" s="38">
        <v>150</v>
      </c>
      <c r="F4" s="7">
        <v>40432</v>
      </c>
      <c r="G4" t="s">
        <v>129</v>
      </c>
      <c r="H4" s="10">
        <v>19.82</v>
      </c>
      <c r="I4" s="10"/>
      <c r="K4" s="10"/>
    </row>
    <row r="5" spans="1:11">
      <c r="A5" s="37">
        <v>40393</v>
      </c>
      <c r="B5" s="27" t="s">
        <v>4</v>
      </c>
      <c r="C5" s="38"/>
      <c r="D5" s="38">
        <v>102.26</v>
      </c>
      <c r="H5" s="10"/>
      <c r="I5" s="10"/>
    </row>
    <row r="6" spans="1:11">
      <c r="A6" s="37">
        <v>40392</v>
      </c>
      <c r="B6" s="27" t="s">
        <v>39</v>
      </c>
      <c r="C6" s="38"/>
      <c r="D6" s="38">
        <v>58.47</v>
      </c>
      <c r="H6" s="10"/>
      <c r="I6" s="10"/>
      <c r="K6" s="10"/>
    </row>
    <row r="7" spans="1:11">
      <c r="A7" s="37">
        <v>40409</v>
      </c>
      <c r="B7" s="27" t="s">
        <v>40</v>
      </c>
      <c r="C7" s="38"/>
      <c r="D7" s="38">
        <v>49.94</v>
      </c>
      <c r="F7" s="7">
        <v>40425</v>
      </c>
      <c r="G7" t="s">
        <v>9</v>
      </c>
      <c r="H7" s="10"/>
      <c r="I7" s="10">
        <v>34.369999999999997</v>
      </c>
      <c r="K7" s="10"/>
    </row>
    <row r="8" spans="1:11">
      <c r="A8" s="37">
        <v>40392</v>
      </c>
      <c r="B8" s="27" t="s">
        <v>41</v>
      </c>
      <c r="C8" s="38"/>
      <c r="D8" s="38">
        <v>3.2</v>
      </c>
      <c r="H8" s="10"/>
      <c r="I8" s="10"/>
      <c r="K8" s="10"/>
    </row>
    <row r="9" spans="1:11">
      <c r="A9" s="37">
        <v>40399</v>
      </c>
      <c r="B9" s="27" t="s">
        <v>25</v>
      </c>
      <c r="C9" s="38"/>
      <c r="D9" s="38">
        <v>41</v>
      </c>
      <c r="F9" s="7">
        <v>40430</v>
      </c>
      <c r="H9" s="10"/>
      <c r="I9" s="10">
        <v>87.33</v>
      </c>
      <c r="K9" s="10"/>
    </row>
    <row r="10" spans="1:11">
      <c r="A10" s="37">
        <v>37123</v>
      </c>
      <c r="B10" s="27" t="s">
        <v>85</v>
      </c>
      <c r="C10" s="38"/>
      <c r="D10" s="38">
        <v>24</v>
      </c>
      <c r="H10" s="10"/>
      <c r="I10" s="10"/>
      <c r="K10" s="10"/>
    </row>
    <row r="11" spans="1:11">
      <c r="C11" s="3"/>
      <c r="D11" s="3"/>
      <c r="F11" s="7">
        <v>40432</v>
      </c>
      <c r="G11" t="s">
        <v>67</v>
      </c>
      <c r="H11" s="10">
        <v>8.24</v>
      </c>
      <c r="I11" s="10"/>
      <c r="K11" s="10"/>
    </row>
    <row r="12" spans="1:11">
      <c r="A12" s="7">
        <v>40424</v>
      </c>
      <c r="B12" t="s">
        <v>130</v>
      </c>
      <c r="C12" s="3">
        <v>25.6</v>
      </c>
      <c r="D12" s="3"/>
      <c r="F12" s="7">
        <v>40438</v>
      </c>
      <c r="G12" t="s">
        <v>9</v>
      </c>
      <c r="H12" s="9">
        <v>64.11</v>
      </c>
      <c r="K12" s="10"/>
    </row>
    <row r="13" spans="1:11">
      <c r="C13" s="3"/>
      <c r="D13" s="3"/>
      <c r="H13" s="10"/>
      <c r="I13" s="10"/>
      <c r="K13" s="10"/>
    </row>
    <row r="14" spans="1:11">
      <c r="A14" s="7">
        <v>40428</v>
      </c>
      <c r="B14" t="s">
        <v>52</v>
      </c>
      <c r="C14" s="3">
        <v>5.25</v>
      </c>
      <c r="D14" s="3"/>
      <c r="H14" s="10"/>
      <c r="I14" s="10"/>
      <c r="K14" s="10"/>
    </row>
    <row r="15" spans="1:11">
      <c r="A15" s="7">
        <v>40427</v>
      </c>
      <c r="B15" t="s">
        <v>132</v>
      </c>
      <c r="C15" s="2">
        <v>5.26</v>
      </c>
      <c r="D15" s="3"/>
      <c r="F15" s="7">
        <v>40442</v>
      </c>
      <c r="G15" t="s">
        <v>47</v>
      </c>
      <c r="H15" s="10">
        <v>17.2</v>
      </c>
      <c r="I15" s="10"/>
      <c r="K15" s="10"/>
    </row>
    <row r="16" spans="1:11">
      <c r="A16" s="7">
        <v>40427</v>
      </c>
      <c r="B16" t="s">
        <v>74</v>
      </c>
      <c r="C16" s="2">
        <v>8.3699999999999992</v>
      </c>
      <c r="D16" s="3"/>
      <c r="F16" s="7">
        <v>40445</v>
      </c>
      <c r="G16" t="s">
        <v>47</v>
      </c>
      <c r="H16" s="10">
        <v>26.45</v>
      </c>
      <c r="I16" s="10"/>
      <c r="K16" s="10"/>
    </row>
    <row r="17" spans="1:11">
      <c r="A17" s="7">
        <v>40429</v>
      </c>
      <c r="B17" t="s">
        <v>31</v>
      </c>
      <c r="C17" s="3">
        <v>5.9</v>
      </c>
      <c r="D17" s="3"/>
      <c r="F17" s="7">
        <v>40446</v>
      </c>
      <c r="G17" t="s">
        <v>9</v>
      </c>
      <c r="H17" s="10"/>
      <c r="I17" s="10">
        <v>77.760000000000005</v>
      </c>
      <c r="K17" s="10"/>
    </row>
    <row r="18" spans="1:11">
      <c r="A18" s="7">
        <v>40432</v>
      </c>
      <c r="B18" t="s">
        <v>131</v>
      </c>
      <c r="C18" s="3">
        <v>2.2999999999999998</v>
      </c>
      <c r="D18" s="3"/>
      <c r="H18" s="10"/>
      <c r="I18" s="10"/>
      <c r="K18" s="10"/>
    </row>
    <row r="19" spans="1:11">
      <c r="A19" s="7"/>
      <c r="C19" s="3"/>
      <c r="D19" s="3"/>
      <c r="H19" s="10"/>
      <c r="I19" s="10"/>
      <c r="K19" s="10"/>
    </row>
    <row r="20" spans="1:11">
      <c r="A20" s="7">
        <v>40436</v>
      </c>
      <c r="B20" t="s">
        <v>75</v>
      </c>
      <c r="C20" s="2">
        <v>9.9</v>
      </c>
      <c r="D20" s="3"/>
      <c r="H20" s="10"/>
      <c r="I20" s="10"/>
      <c r="K20" s="10"/>
    </row>
    <row r="21" spans="1:11">
      <c r="C21" s="3"/>
      <c r="D21" s="3"/>
      <c r="H21" s="10"/>
      <c r="I21" s="10"/>
      <c r="K21" s="10"/>
    </row>
    <row r="22" spans="1:11">
      <c r="C22" s="3"/>
      <c r="D22" s="3"/>
      <c r="H22" s="10"/>
      <c r="I22" s="10"/>
      <c r="K22" s="10"/>
    </row>
    <row r="23" spans="1:11">
      <c r="C23" s="3"/>
      <c r="D23" s="3"/>
      <c r="H23" s="10"/>
      <c r="I23" s="10"/>
      <c r="K23" s="10"/>
    </row>
    <row r="24" spans="1:11">
      <c r="C24" s="3"/>
      <c r="D24" s="3"/>
      <c r="H24" s="10"/>
      <c r="I24" s="10"/>
      <c r="K24" s="10"/>
    </row>
    <row r="25" spans="1:11">
      <c r="A25" s="7"/>
      <c r="C25" s="3"/>
      <c r="D25" s="3"/>
      <c r="H25" s="10"/>
      <c r="I25" s="10"/>
      <c r="K25" s="10"/>
    </row>
    <row r="26" spans="1:11">
      <c r="A26" s="7">
        <v>40444</v>
      </c>
      <c r="B26" t="s">
        <v>62</v>
      </c>
      <c r="C26" s="3">
        <v>13.8</v>
      </c>
      <c r="D26" s="3"/>
      <c r="H26" s="10"/>
      <c r="I26" s="10"/>
      <c r="K26" s="10"/>
    </row>
    <row r="27" spans="1:11">
      <c r="A27" s="7">
        <v>40450</v>
      </c>
      <c r="B27" t="s">
        <v>31</v>
      </c>
      <c r="C27" s="2">
        <v>5.9</v>
      </c>
      <c r="D27" s="3"/>
      <c r="H27" s="10"/>
      <c r="I27" s="10"/>
      <c r="K27" s="10"/>
    </row>
    <row r="28" spans="1:11">
      <c r="A28" s="7">
        <v>40451</v>
      </c>
      <c r="B28" t="s">
        <v>62</v>
      </c>
      <c r="C28" s="3">
        <v>150</v>
      </c>
      <c r="D28" s="3"/>
      <c r="H28" s="15"/>
      <c r="I28" s="15"/>
    </row>
    <row r="29" spans="1:11">
      <c r="C29" s="3"/>
      <c r="D29" s="3"/>
      <c r="F29" s="1" t="s">
        <v>15</v>
      </c>
      <c r="H29" s="15">
        <f>SUM(H3:H27)</f>
        <v>135.82</v>
      </c>
      <c r="I29" s="15">
        <f>SUM(I3:I27)</f>
        <v>199.45999999999998</v>
      </c>
      <c r="K29" s="18">
        <f>SUM(K3:K27)</f>
        <v>1081</v>
      </c>
    </row>
    <row r="30" spans="1:11">
      <c r="C30" s="3"/>
      <c r="D30" s="3"/>
      <c r="F30" s="1" t="s">
        <v>13</v>
      </c>
      <c r="H30" s="16">
        <v>150</v>
      </c>
      <c r="I30" s="16"/>
    </row>
    <row r="31" spans="1:11">
      <c r="C31" s="3"/>
      <c r="D31" s="3"/>
      <c r="F31" s="1" t="s">
        <v>16</v>
      </c>
      <c r="H31" s="15">
        <f>H29-H30</f>
        <v>-14.180000000000007</v>
      </c>
      <c r="I31" s="15">
        <f>I29-I30</f>
        <v>199.45999999999998</v>
      </c>
    </row>
    <row r="32" spans="1:11">
      <c r="C32" s="3"/>
      <c r="D32" s="3"/>
      <c r="H32" s="15"/>
      <c r="I32" s="15"/>
    </row>
    <row r="33" spans="6:9">
      <c r="F33" s="1" t="s">
        <v>14</v>
      </c>
      <c r="H33" s="16">
        <f>August!H34</f>
        <v>647.84</v>
      </c>
      <c r="I33" s="16">
        <f>August!I34</f>
        <v>413.23</v>
      </c>
    </row>
    <row r="34" spans="6:9">
      <c r="F34" s="1" t="s">
        <v>17</v>
      </c>
      <c r="H34" s="17">
        <f>H31+H33</f>
        <v>633.66000000000008</v>
      </c>
      <c r="I34" s="17">
        <f>I31+I33</f>
        <v>612.69000000000005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A3" sqref="A3:D10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37">
        <v>40391</v>
      </c>
      <c r="B3" s="27" t="s">
        <v>6</v>
      </c>
      <c r="C3" s="38"/>
      <c r="D3" s="38">
        <v>510.5</v>
      </c>
      <c r="F3" s="13">
        <v>40391</v>
      </c>
      <c r="G3" t="s">
        <v>6</v>
      </c>
      <c r="H3" s="10"/>
      <c r="K3" s="10">
        <v>1081</v>
      </c>
    </row>
    <row r="4" spans="1:11">
      <c r="A4" s="37">
        <v>40391</v>
      </c>
      <c r="B4" s="27" t="s">
        <v>38</v>
      </c>
      <c r="C4" s="38"/>
      <c r="D4" s="38">
        <v>150</v>
      </c>
      <c r="F4" s="13">
        <v>40402</v>
      </c>
      <c r="G4" t="s">
        <v>34</v>
      </c>
      <c r="H4" s="10">
        <v>177.15</v>
      </c>
      <c r="I4" s="10"/>
      <c r="K4" s="10"/>
    </row>
    <row r="5" spans="1:11">
      <c r="A5" s="37">
        <v>40393</v>
      </c>
      <c r="B5" s="27" t="s">
        <v>4</v>
      </c>
      <c r="C5" s="38"/>
      <c r="D5" s="38">
        <v>102.26</v>
      </c>
      <c r="F5" s="7">
        <v>40393</v>
      </c>
      <c r="G5" t="s">
        <v>52</v>
      </c>
      <c r="H5" s="10">
        <v>22.35</v>
      </c>
      <c r="I5" s="10"/>
    </row>
    <row r="6" spans="1:11">
      <c r="A6" s="37">
        <v>40392</v>
      </c>
      <c r="B6" s="27" t="s">
        <v>39</v>
      </c>
      <c r="C6" s="38"/>
      <c r="D6" s="38">
        <v>58.47</v>
      </c>
      <c r="F6" s="7">
        <v>40404</v>
      </c>
      <c r="G6" t="s">
        <v>9</v>
      </c>
      <c r="I6" s="9">
        <v>41.28</v>
      </c>
      <c r="K6" s="10"/>
    </row>
    <row r="7" spans="1:11">
      <c r="A7" s="37">
        <v>40409</v>
      </c>
      <c r="B7" s="27" t="s">
        <v>40</v>
      </c>
      <c r="C7" s="38"/>
      <c r="D7" s="38">
        <v>49.94</v>
      </c>
      <c r="F7" s="7">
        <v>40410</v>
      </c>
      <c r="G7" t="s">
        <v>128</v>
      </c>
      <c r="H7" s="10">
        <v>53.94</v>
      </c>
      <c r="I7" s="10"/>
      <c r="K7" s="10"/>
    </row>
    <row r="8" spans="1:11">
      <c r="A8" s="37">
        <v>40392</v>
      </c>
      <c r="B8" s="27" t="s">
        <v>41</v>
      </c>
      <c r="C8" s="38"/>
      <c r="D8" s="38">
        <v>3.2</v>
      </c>
      <c r="F8" s="7">
        <v>40418</v>
      </c>
      <c r="G8" t="s">
        <v>34</v>
      </c>
      <c r="H8" s="10">
        <v>200.22</v>
      </c>
      <c r="I8" s="10"/>
      <c r="K8" s="10"/>
    </row>
    <row r="9" spans="1:11">
      <c r="A9" s="37">
        <v>40399</v>
      </c>
      <c r="B9" s="27" t="s">
        <v>25</v>
      </c>
      <c r="C9" s="38"/>
      <c r="D9" s="38">
        <v>41</v>
      </c>
      <c r="F9" s="7">
        <v>40404</v>
      </c>
      <c r="G9" t="s">
        <v>9</v>
      </c>
      <c r="H9" s="10"/>
      <c r="I9" s="10">
        <v>25.27</v>
      </c>
      <c r="K9" s="10"/>
    </row>
    <row r="10" spans="1:11">
      <c r="A10" s="37">
        <v>37123</v>
      </c>
      <c r="B10" s="27" t="s">
        <v>85</v>
      </c>
      <c r="C10" s="38"/>
      <c r="D10" s="38">
        <v>24</v>
      </c>
      <c r="H10" s="10"/>
      <c r="I10" s="10"/>
      <c r="K10" s="10"/>
    </row>
    <row r="11" spans="1:11">
      <c r="A11" s="14"/>
      <c r="D11" s="3"/>
      <c r="H11" s="10"/>
      <c r="I11" s="10"/>
      <c r="K11" s="10"/>
    </row>
    <row r="12" spans="1:11">
      <c r="H12" s="10"/>
      <c r="I12" s="10"/>
      <c r="K12" s="10"/>
    </row>
    <row r="13" spans="1:11">
      <c r="D13" s="3"/>
      <c r="H13" s="10"/>
      <c r="I13" s="10"/>
      <c r="K13" s="10"/>
    </row>
    <row r="14" spans="1:11">
      <c r="D14" s="3"/>
      <c r="H14" s="10"/>
      <c r="I14" s="10"/>
      <c r="K14" s="10"/>
    </row>
    <row r="15" spans="1:11">
      <c r="A15" s="7">
        <v>40395</v>
      </c>
      <c r="B15" t="s">
        <v>126</v>
      </c>
      <c r="C15" s="2">
        <v>16.95</v>
      </c>
      <c r="D15" s="3"/>
      <c r="H15" s="10"/>
      <c r="I15" s="10"/>
      <c r="K15" s="10"/>
    </row>
    <row r="16" spans="1:11">
      <c r="A16" s="7">
        <v>40395</v>
      </c>
      <c r="B16" t="s">
        <v>47</v>
      </c>
      <c r="C16" s="3">
        <v>10.55</v>
      </c>
      <c r="D16" s="3"/>
      <c r="H16" s="10"/>
      <c r="I16" s="10"/>
      <c r="K16" s="10"/>
    </row>
    <row r="17" spans="1:11">
      <c r="A17" s="7">
        <v>40396</v>
      </c>
      <c r="B17" t="s">
        <v>127</v>
      </c>
      <c r="C17" s="2">
        <v>28.93</v>
      </c>
      <c r="D17" s="3"/>
      <c r="H17" s="10"/>
      <c r="I17" s="10"/>
      <c r="K17" s="10"/>
    </row>
    <row r="18" spans="1:11">
      <c r="A18" s="7">
        <v>40402</v>
      </c>
      <c r="B18" t="s">
        <v>126</v>
      </c>
      <c r="C18" s="2">
        <v>16.510000000000002</v>
      </c>
      <c r="D18" s="3"/>
      <c r="H18" s="10"/>
      <c r="I18" s="10"/>
      <c r="K18" s="10"/>
    </row>
    <row r="19" spans="1:11">
      <c r="A19" s="7">
        <v>40405</v>
      </c>
      <c r="B19" t="s">
        <v>121</v>
      </c>
      <c r="C19" s="3">
        <v>18</v>
      </c>
      <c r="D19" s="3"/>
      <c r="H19" s="10"/>
      <c r="I19" s="10"/>
      <c r="K19" s="10"/>
    </row>
    <row r="20" spans="1:11">
      <c r="A20" s="7">
        <v>40407</v>
      </c>
      <c r="B20" t="s">
        <v>20</v>
      </c>
      <c r="C20" s="3">
        <v>46.85</v>
      </c>
      <c r="D20" s="3"/>
      <c r="H20" s="10"/>
      <c r="I20" s="10"/>
      <c r="K20" s="10"/>
    </row>
    <row r="21" spans="1:11">
      <c r="A21" s="7">
        <v>40410</v>
      </c>
      <c r="B21" t="s">
        <v>47</v>
      </c>
      <c r="C21" s="3">
        <v>4.18</v>
      </c>
      <c r="D21" s="3"/>
      <c r="H21" s="10"/>
      <c r="I21" s="10"/>
      <c r="K21" s="10"/>
    </row>
    <row r="22" spans="1:11">
      <c r="A22" s="7">
        <v>40410</v>
      </c>
      <c r="B22" t="s">
        <v>70</v>
      </c>
      <c r="C22" s="3">
        <f>6.48+10.45+4.28</f>
        <v>21.21</v>
      </c>
      <c r="D22" s="3"/>
      <c r="H22" s="10"/>
      <c r="I22" s="10"/>
      <c r="K22" s="10"/>
    </row>
    <row r="23" spans="1:11">
      <c r="A23" s="7">
        <v>40410</v>
      </c>
      <c r="B23" t="s">
        <v>99</v>
      </c>
      <c r="C23" s="3">
        <v>7.4</v>
      </c>
      <c r="D23" s="3"/>
      <c r="H23" s="10"/>
      <c r="I23" s="10"/>
      <c r="K23" s="10"/>
    </row>
    <row r="24" spans="1:11">
      <c r="A24" s="7">
        <v>40410</v>
      </c>
      <c r="B24" t="s">
        <v>20</v>
      </c>
      <c r="C24" s="2">
        <v>26.2</v>
      </c>
      <c r="D24" s="3"/>
      <c r="H24" s="10"/>
      <c r="I24" s="10"/>
      <c r="K24" s="10"/>
    </row>
    <row r="25" spans="1:11">
      <c r="A25" s="7">
        <v>40412</v>
      </c>
      <c r="B25" t="s">
        <v>124</v>
      </c>
      <c r="C25" s="3">
        <v>6.54</v>
      </c>
      <c r="D25" s="3"/>
      <c r="H25" s="10"/>
      <c r="I25" s="10"/>
      <c r="K25" s="10"/>
    </row>
    <row r="26" spans="1:11">
      <c r="A26" s="7">
        <v>40413</v>
      </c>
      <c r="B26" t="s">
        <v>31</v>
      </c>
      <c r="C26" s="3">
        <f>6.8+1.8</f>
        <v>8.6</v>
      </c>
      <c r="D26" s="3"/>
      <c r="H26" s="10"/>
      <c r="I26" s="10"/>
      <c r="K26" s="10"/>
    </row>
    <row r="27" spans="1:11">
      <c r="A27" s="7">
        <v>40414</v>
      </c>
      <c r="B27" t="s">
        <v>125</v>
      </c>
      <c r="C27" s="3">
        <v>19.600000000000001</v>
      </c>
      <c r="D27" s="3"/>
      <c r="H27" s="10"/>
      <c r="I27" s="10"/>
      <c r="K27" s="10"/>
    </row>
    <row r="28" spans="1:11">
      <c r="D28" s="3"/>
      <c r="H28" s="15"/>
      <c r="I28" s="15"/>
    </row>
    <row r="29" spans="1:11">
      <c r="C29" s="3"/>
      <c r="D29" s="3"/>
      <c r="F29" s="1" t="s">
        <v>15</v>
      </c>
      <c r="H29" s="15">
        <f>SUM(H3:H27)</f>
        <v>453.65999999999997</v>
      </c>
      <c r="I29" s="15">
        <f>SUM(I3:I27)</f>
        <v>66.55</v>
      </c>
      <c r="K29" s="18">
        <f>SUM(K3:K27)</f>
        <v>1081</v>
      </c>
    </row>
    <row r="30" spans="1:11">
      <c r="C30" s="3"/>
      <c r="D30" s="3"/>
      <c r="F30" s="1" t="s">
        <v>13</v>
      </c>
      <c r="H30" s="16">
        <v>200</v>
      </c>
      <c r="I30" s="16"/>
    </row>
    <row r="31" spans="1:11">
      <c r="C31" s="3"/>
      <c r="D31" s="3"/>
      <c r="F31" s="1" t="s">
        <v>16</v>
      </c>
      <c r="H31" s="15">
        <f>H29-H30</f>
        <v>253.65999999999997</v>
      </c>
      <c r="I31" s="15">
        <f>I29-I30</f>
        <v>66.55</v>
      </c>
    </row>
    <row r="32" spans="1:11">
      <c r="C32" s="3"/>
      <c r="D32" s="3"/>
      <c r="H32" s="15"/>
      <c r="I32" s="15"/>
    </row>
    <row r="33" spans="6:9">
      <c r="F33" s="1" t="s">
        <v>14</v>
      </c>
      <c r="H33" s="16">
        <f>Juli!H34</f>
        <v>394.18000000000006</v>
      </c>
      <c r="I33" s="16">
        <f>Juli!I34</f>
        <v>346.68</v>
      </c>
    </row>
    <row r="34" spans="6:9">
      <c r="F34" s="1" t="s">
        <v>17</v>
      </c>
      <c r="H34" s="17">
        <f>H31+H33</f>
        <v>647.84</v>
      </c>
      <c r="I34" s="17">
        <f>I31+I33</f>
        <v>413.23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F40" s="7"/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I11" sqref="I11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/>
      <c r="C3" s="3"/>
      <c r="D3" s="3"/>
      <c r="F3" s="13">
        <v>40360</v>
      </c>
      <c r="G3" t="s">
        <v>6</v>
      </c>
      <c r="H3" s="10"/>
      <c r="K3" s="10">
        <v>1081</v>
      </c>
    </row>
    <row r="4" spans="1:11">
      <c r="A4" s="31">
        <v>40360</v>
      </c>
      <c r="B4" s="32" t="s">
        <v>6</v>
      </c>
      <c r="C4" s="3"/>
      <c r="D4" s="3">
        <v>510.5</v>
      </c>
      <c r="F4" s="13">
        <v>40360</v>
      </c>
      <c r="G4" t="s">
        <v>57</v>
      </c>
      <c r="H4" s="10"/>
      <c r="I4" s="10"/>
      <c r="K4" s="10">
        <v>2.85</v>
      </c>
    </row>
    <row r="5" spans="1:11">
      <c r="A5" s="31">
        <v>40360</v>
      </c>
      <c r="B5" s="32" t="s">
        <v>38</v>
      </c>
      <c r="C5" s="3"/>
      <c r="D5" s="3">
        <v>150</v>
      </c>
      <c r="F5" s="7">
        <v>40366</v>
      </c>
      <c r="G5" t="s">
        <v>52</v>
      </c>
      <c r="H5" s="10">
        <v>18.53</v>
      </c>
      <c r="I5" s="10"/>
    </row>
    <row r="6" spans="1:11">
      <c r="A6" s="35">
        <v>40363</v>
      </c>
      <c r="B6" s="29" t="s">
        <v>4</v>
      </c>
      <c r="C6" s="30"/>
      <c r="D6" s="30">
        <v>102.26</v>
      </c>
      <c r="F6" s="7">
        <v>40375</v>
      </c>
      <c r="G6" t="s">
        <v>9</v>
      </c>
      <c r="H6" s="10"/>
      <c r="I6" s="10">
        <v>38.18</v>
      </c>
      <c r="K6" s="10"/>
    </row>
    <row r="7" spans="1:11">
      <c r="A7" s="31">
        <v>40360</v>
      </c>
      <c r="B7" s="32" t="s">
        <v>39</v>
      </c>
      <c r="C7" s="3"/>
      <c r="D7" s="3">
        <v>58.47</v>
      </c>
      <c r="F7" s="7">
        <v>40375</v>
      </c>
      <c r="G7" t="s">
        <v>67</v>
      </c>
      <c r="H7" s="10">
        <v>10.07</v>
      </c>
      <c r="I7" s="10"/>
      <c r="K7" s="10"/>
    </row>
    <row r="8" spans="1:11">
      <c r="A8" s="13"/>
      <c r="B8" s="29" t="s">
        <v>40</v>
      </c>
      <c r="C8" s="3"/>
      <c r="D8" s="3">
        <v>49.94</v>
      </c>
      <c r="F8" s="7">
        <v>40379</v>
      </c>
      <c r="G8" t="s">
        <v>47</v>
      </c>
      <c r="H8" s="10">
        <v>34</v>
      </c>
      <c r="I8" s="10"/>
      <c r="K8" s="10"/>
    </row>
    <row r="9" spans="1:11">
      <c r="A9" s="7">
        <v>40360</v>
      </c>
      <c r="B9" s="32" t="s">
        <v>26</v>
      </c>
      <c r="C9" s="3"/>
      <c r="D9" s="3">
        <v>182.37</v>
      </c>
      <c r="F9" s="7">
        <v>40383</v>
      </c>
      <c r="G9" t="s">
        <v>9</v>
      </c>
      <c r="H9" s="10"/>
      <c r="I9" s="10">
        <v>61.52</v>
      </c>
      <c r="K9" s="10"/>
    </row>
    <row r="10" spans="1:11">
      <c r="A10" s="34">
        <v>40330</v>
      </c>
      <c r="B10" s="32" t="s">
        <v>41</v>
      </c>
      <c r="C10" s="3"/>
      <c r="D10" s="3">
        <v>4.49</v>
      </c>
      <c r="F10" s="7">
        <v>40383</v>
      </c>
      <c r="G10" t="s">
        <v>67</v>
      </c>
      <c r="H10" s="10"/>
      <c r="I10" s="10">
        <v>7</v>
      </c>
      <c r="K10" s="10"/>
    </row>
    <row r="11" spans="1:11">
      <c r="A11" s="36">
        <v>40337</v>
      </c>
      <c r="B11" s="29" t="s">
        <v>25</v>
      </c>
      <c r="C11" s="30"/>
      <c r="D11" s="30">
        <v>41</v>
      </c>
      <c r="F11" s="7">
        <v>40387</v>
      </c>
      <c r="G11" t="s">
        <v>56</v>
      </c>
      <c r="H11" s="10"/>
      <c r="I11" s="10"/>
      <c r="K11" s="10">
        <v>63</v>
      </c>
    </row>
    <row r="12" spans="1:11">
      <c r="A12" s="36"/>
      <c r="B12" s="29"/>
      <c r="C12" s="30"/>
      <c r="D12" s="30"/>
      <c r="H12" s="10"/>
      <c r="I12" s="10"/>
      <c r="K12" s="10"/>
    </row>
    <row r="13" spans="1:11">
      <c r="C13" s="3"/>
      <c r="D13" s="3"/>
      <c r="H13" s="10"/>
      <c r="I13" s="10"/>
      <c r="K13" s="10"/>
    </row>
    <row r="14" spans="1:11">
      <c r="A14" s="7">
        <v>40360</v>
      </c>
      <c r="B14" t="s">
        <v>52</v>
      </c>
      <c r="C14" s="3">
        <v>17.78</v>
      </c>
      <c r="D14" s="3"/>
      <c r="H14" s="10"/>
      <c r="I14" s="10"/>
      <c r="K14" s="10"/>
    </row>
    <row r="15" spans="1:11">
      <c r="C15" s="3"/>
      <c r="D15" s="3"/>
      <c r="H15" s="10"/>
      <c r="I15" s="10"/>
      <c r="K15" s="10"/>
    </row>
    <row r="16" spans="1:11">
      <c r="A16" s="7">
        <v>40365</v>
      </c>
      <c r="B16" t="s">
        <v>33</v>
      </c>
      <c r="C16" s="3">
        <v>27.4</v>
      </c>
      <c r="D16" s="3"/>
      <c r="H16" s="10"/>
      <c r="I16" s="10"/>
      <c r="K16" s="10"/>
    </row>
    <row r="17" spans="1:11">
      <c r="A17" s="7">
        <v>40365</v>
      </c>
      <c r="B17" t="s">
        <v>116</v>
      </c>
      <c r="C17" s="3">
        <v>13</v>
      </c>
      <c r="D17" s="3"/>
      <c r="H17" s="10"/>
      <c r="I17" s="10"/>
      <c r="K17" s="10"/>
    </row>
    <row r="18" spans="1:11">
      <c r="A18" s="7">
        <v>40366</v>
      </c>
      <c r="B18" t="s">
        <v>70</v>
      </c>
      <c r="C18" s="3">
        <v>14.26</v>
      </c>
      <c r="D18" s="3"/>
      <c r="E18">
        <f>5.48/2+1.49</f>
        <v>4.2300000000000004</v>
      </c>
      <c r="H18" s="10"/>
      <c r="I18" s="10"/>
      <c r="K18" s="10"/>
    </row>
    <row r="19" spans="1:11">
      <c r="A19" s="7">
        <v>40366</v>
      </c>
      <c r="B19" t="s">
        <v>52</v>
      </c>
      <c r="C19" s="3">
        <v>18.53</v>
      </c>
      <c r="D19" s="3"/>
      <c r="H19" s="10"/>
      <c r="I19" s="10"/>
      <c r="K19" s="10"/>
    </row>
    <row r="20" spans="1:11">
      <c r="A20" s="7">
        <v>40367</v>
      </c>
      <c r="B20" t="s">
        <v>114</v>
      </c>
      <c r="C20" s="3">
        <v>2.4</v>
      </c>
      <c r="D20" s="3"/>
      <c r="H20" s="10"/>
      <c r="I20" s="10"/>
      <c r="K20" s="10"/>
    </row>
    <row r="21" spans="1:11">
      <c r="A21" s="7">
        <v>40368</v>
      </c>
      <c r="B21" t="s">
        <v>115</v>
      </c>
      <c r="C21" s="3">
        <v>18.7</v>
      </c>
      <c r="D21" s="3"/>
      <c r="H21" s="10"/>
      <c r="I21" s="10"/>
      <c r="K21" s="10"/>
    </row>
    <row r="22" spans="1:11">
      <c r="A22" s="7">
        <v>40369</v>
      </c>
      <c r="B22" t="s">
        <v>115</v>
      </c>
      <c r="C22" s="3">
        <v>18.7</v>
      </c>
      <c r="D22" s="3"/>
      <c r="H22" s="10"/>
      <c r="I22" s="10"/>
      <c r="K22" s="10"/>
    </row>
    <row r="23" spans="1:11">
      <c r="A23" s="7">
        <v>40369</v>
      </c>
      <c r="B23" t="s">
        <v>119</v>
      </c>
      <c r="C23" s="3">
        <v>299</v>
      </c>
      <c r="D23" s="3"/>
      <c r="H23" s="10"/>
      <c r="I23" s="10"/>
      <c r="K23" s="10"/>
    </row>
    <row r="24" spans="1:11">
      <c r="A24" s="7">
        <v>40372</v>
      </c>
      <c r="B24" t="s">
        <v>118</v>
      </c>
      <c r="C24" s="3">
        <v>3.5</v>
      </c>
      <c r="D24" s="3"/>
      <c r="H24" s="10"/>
      <c r="I24" s="10"/>
      <c r="K24" s="10"/>
    </row>
    <row r="25" spans="1:11">
      <c r="A25" s="7">
        <v>40373</v>
      </c>
      <c r="B25" t="s">
        <v>118</v>
      </c>
      <c r="C25" s="3">
        <v>3.5</v>
      </c>
      <c r="D25" s="3"/>
      <c r="H25" s="10"/>
      <c r="I25" s="10"/>
      <c r="K25" s="10"/>
    </row>
    <row r="26" spans="1:11">
      <c r="A26" s="7">
        <v>40376</v>
      </c>
      <c r="B26" t="s">
        <v>117</v>
      </c>
      <c r="C26" s="3">
        <v>8</v>
      </c>
      <c r="D26" s="3"/>
      <c r="H26" s="10"/>
      <c r="I26" s="10"/>
      <c r="K26" s="10"/>
    </row>
    <row r="27" spans="1:11">
      <c r="A27" s="7">
        <v>40378</v>
      </c>
      <c r="B27" t="s">
        <v>87</v>
      </c>
      <c r="C27" s="3">
        <f>4.95+1.65</f>
        <v>6.6</v>
      </c>
      <c r="D27" s="3"/>
      <c r="H27" s="10"/>
      <c r="I27" s="10"/>
      <c r="K27" s="10"/>
    </row>
    <row r="28" spans="1:11">
      <c r="A28" s="7">
        <v>40379</v>
      </c>
      <c r="B28" t="s">
        <v>31</v>
      </c>
      <c r="C28" s="3">
        <f>5.35+0.9</f>
        <v>6.25</v>
      </c>
      <c r="D28" s="3"/>
      <c r="H28" s="15"/>
      <c r="I28" s="15"/>
    </row>
    <row r="29" spans="1:11">
      <c r="A29" s="7">
        <v>40380</v>
      </c>
      <c r="B29" t="s">
        <v>20</v>
      </c>
      <c r="C29" s="2">
        <v>19.95</v>
      </c>
      <c r="D29" s="3"/>
      <c r="F29" s="1" t="s">
        <v>15</v>
      </c>
      <c r="H29" s="15">
        <f>SUM(H3:H27)</f>
        <v>62.6</v>
      </c>
      <c r="I29" s="15">
        <f>SUM(I3:I27)</f>
        <v>106.7</v>
      </c>
      <c r="K29" s="18">
        <f>SUM(K3:K27)</f>
        <v>1146.8499999999999</v>
      </c>
    </row>
    <row r="30" spans="1:11">
      <c r="A30" s="7">
        <v>40382</v>
      </c>
      <c r="B30" t="s">
        <v>62</v>
      </c>
      <c r="C30" s="2">
        <v>13.8</v>
      </c>
      <c r="D30" s="3"/>
      <c r="F30" s="1" t="s">
        <v>13</v>
      </c>
      <c r="H30" s="16">
        <v>120</v>
      </c>
      <c r="I30" s="16">
        <v>120</v>
      </c>
    </row>
    <row r="31" spans="1:11">
      <c r="A31" s="7">
        <v>40384</v>
      </c>
      <c r="B31" t="s">
        <v>50</v>
      </c>
      <c r="C31" s="2">
        <v>40.9</v>
      </c>
      <c r="D31" s="3"/>
      <c r="F31" s="1" t="s">
        <v>16</v>
      </c>
      <c r="H31" s="15">
        <f>H29-H30</f>
        <v>-57.4</v>
      </c>
      <c r="I31" s="15">
        <f>I29-I30</f>
        <v>-13.299999999999997</v>
      </c>
    </row>
    <row r="32" spans="1:11">
      <c r="A32" s="7">
        <v>40385</v>
      </c>
      <c r="B32" t="s">
        <v>47</v>
      </c>
      <c r="C32" s="3">
        <v>4.3499999999999996</v>
      </c>
      <c r="D32" s="3"/>
      <c r="H32" s="15"/>
      <c r="I32" s="15"/>
    </row>
    <row r="33" spans="1:9">
      <c r="A33" s="7">
        <v>40385</v>
      </c>
      <c r="B33" t="s">
        <v>122</v>
      </c>
      <c r="C33" s="3">
        <v>11.6</v>
      </c>
      <c r="F33" s="1" t="s">
        <v>14</v>
      </c>
      <c r="H33" s="16">
        <f>Juni!H34</f>
        <v>451.58000000000004</v>
      </c>
      <c r="I33" s="16">
        <f>Juni!I34</f>
        <v>359.98</v>
      </c>
    </row>
    <row r="34" spans="1:9">
      <c r="A34" s="7">
        <v>40388</v>
      </c>
      <c r="B34" t="s">
        <v>120</v>
      </c>
      <c r="C34" s="3">
        <v>14.95</v>
      </c>
      <c r="F34" s="1" t="s">
        <v>17</v>
      </c>
      <c r="H34" s="17">
        <f>H31+H33</f>
        <v>394.18000000000006</v>
      </c>
      <c r="I34" s="17">
        <f>I31+I33</f>
        <v>346.68</v>
      </c>
    </row>
    <row r="35" spans="1:9">
      <c r="A35" s="7">
        <v>40388</v>
      </c>
      <c r="B35" t="s">
        <v>123</v>
      </c>
      <c r="C35" s="2">
        <v>33</v>
      </c>
      <c r="H35" s="8"/>
      <c r="I35" s="8"/>
    </row>
    <row r="36" spans="1:9">
      <c r="H36" s="8"/>
      <c r="I36" s="8"/>
    </row>
    <row r="37" spans="1:9">
      <c r="H37" s="8"/>
      <c r="I37" s="8"/>
    </row>
    <row r="38" spans="1:9">
      <c r="H38" s="8"/>
      <c r="I38" s="8"/>
    </row>
    <row r="39" spans="1:9">
      <c r="H39" s="8"/>
      <c r="I39" s="8"/>
    </row>
    <row r="40" spans="1:9">
      <c r="H40" s="8"/>
      <c r="I40" s="8"/>
    </row>
    <row r="41" spans="1:9">
      <c r="H41" s="8"/>
      <c r="I41" s="8"/>
    </row>
    <row r="42" spans="1:9">
      <c r="H42" s="8"/>
      <c r="I42" s="8"/>
    </row>
    <row r="43" spans="1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F21" sqref="F21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31">
        <v>40330</v>
      </c>
      <c r="B3" s="32" t="s">
        <v>6</v>
      </c>
      <c r="C3" s="33"/>
      <c r="D3" s="3">
        <v>510.5</v>
      </c>
      <c r="F3" s="13"/>
      <c r="G3" t="s">
        <v>6</v>
      </c>
      <c r="H3" s="10"/>
      <c r="K3" s="10">
        <v>1081</v>
      </c>
    </row>
    <row r="4" spans="1:11">
      <c r="A4" s="31">
        <v>40330</v>
      </c>
      <c r="B4" s="32" t="s">
        <v>38</v>
      </c>
      <c r="C4" s="33"/>
      <c r="D4" s="3">
        <v>150</v>
      </c>
      <c r="F4" s="13">
        <v>40357</v>
      </c>
      <c r="G4" t="s">
        <v>56</v>
      </c>
      <c r="H4" s="10"/>
      <c r="I4" s="10"/>
      <c r="K4" s="10">
        <v>63</v>
      </c>
    </row>
    <row r="5" spans="1:11">
      <c r="A5" s="31">
        <v>40333</v>
      </c>
      <c r="B5" s="32" t="s">
        <v>4</v>
      </c>
      <c r="C5" s="33"/>
      <c r="D5" s="3">
        <v>102.26</v>
      </c>
      <c r="F5" s="7">
        <v>40336</v>
      </c>
      <c r="G5" t="s">
        <v>52</v>
      </c>
      <c r="H5" s="10">
        <v>10</v>
      </c>
      <c r="I5" s="10"/>
      <c r="K5" s="10"/>
    </row>
    <row r="6" spans="1:11">
      <c r="A6" s="31">
        <v>40330</v>
      </c>
      <c r="B6" s="32" t="s">
        <v>39</v>
      </c>
      <c r="C6" s="33"/>
      <c r="D6" s="3">
        <v>58.74</v>
      </c>
      <c r="F6" s="7">
        <v>40331</v>
      </c>
      <c r="G6" t="s">
        <v>88</v>
      </c>
      <c r="H6" s="10"/>
      <c r="I6" s="10">
        <v>24.88</v>
      </c>
      <c r="K6" s="10"/>
    </row>
    <row r="7" spans="1:11">
      <c r="A7" s="31">
        <v>40350</v>
      </c>
      <c r="B7" s="32" t="s">
        <v>40</v>
      </c>
      <c r="C7" s="33"/>
      <c r="D7" s="3">
        <v>49.94</v>
      </c>
      <c r="F7" s="7"/>
      <c r="G7" t="s">
        <v>101</v>
      </c>
      <c r="H7" s="10">
        <v>120</v>
      </c>
      <c r="I7" s="10"/>
      <c r="K7" s="10"/>
    </row>
    <row r="8" spans="1:11">
      <c r="A8" s="34">
        <v>40330</v>
      </c>
      <c r="B8" s="32" t="s">
        <v>41</v>
      </c>
      <c r="C8" s="33"/>
      <c r="D8" s="3">
        <v>2.2999999999999998</v>
      </c>
      <c r="F8" s="7">
        <v>40340</v>
      </c>
      <c r="G8" t="s">
        <v>107</v>
      </c>
      <c r="H8" s="10">
        <v>14.53</v>
      </c>
      <c r="I8" s="10"/>
      <c r="K8" s="10"/>
    </row>
    <row r="9" spans="1:11">
      <c r="A9" s="34">
        <v>40337</v>
      </c>
      <c r="B9" s="32" t="s">
        <v>25</v>
      </c>
      <c r="C9" s="3"/>
      <c r="D9" s="3">
        <v>41</v>
      </c>
      <c r="F9" s="7">
        <v>40340</v>
      </c>
      <c r="G9" t="s">
        <v>9</v>
      </c>
      <c r="H9" s="10"/>
      <c r="I9" s="10">
        <v>60.07</v>
      </c>
      <c r="K9" s="10"/>
    </row>
    <row r="10" spans="1:11">
      <c r="A10" s="34">
        <v>40337</v>
      </c>
      <c r="B10" s="32" t="s">
        <v>102</v>
      </c>
      <c r="C10" s="33"/>
      <c r="D10" s="3">
        <v>28.95</v>
      </c>
      <c r="F10" s="7">
        <v>40341</v>
      </c>
      <c r="G10" t="s">
        <v>111</v>
      </c>
      <c r="H10" s="10"/>
      <c r="I10" s="10">
        <v>28.77</v>
      </c>
      <c r="K10" s="10"/>
    </row>
    <row r="11" spans="1:11">
      <c r="F11" s="7">
        <v>40345</v>
      </c>
      <c r="G11" t="s">
        <v>67</v>
      </c>
      <c r="H11" s="10">
        <v>11.01</v>
      </c>
      <c r="I11" s="10"/>
      <c r="K11" s="10"/>
    </row>
    <row r="12" spans="1:11">
      <c r="F12" s="7">
        <v>40347</v>
      </c>
      <c r="G12" t="s">
        <v>67</v>
      </c>
      <c r="H12" s="10">
        <v>14.73</v>
      </c>
      <c r="I12" s="10"/>
      <c r="K12" s="10"/>
    </row>
    <row r="13" spans="1:11">
      <c r="D13" s="3"/>
      <c r="F13" s="7">
        <v>40347</v>
      </c>
      <c r="G13" t="s">
        <v>9</v>
      </c>
      <c r="H13" s="10">
        <v>13.18</v>
      </c>
      <c r="I13" s="10"/>
      <c r="K13" s="10"/>
    </row>
    <row r="14" spans="1:11">
      <c r="D14" s="3"/>
      <c r="F14" s="7">
        <v>40352</v>
      </c>
      <c r="G14" t="s">
        <v>67</v>
      </c>
      <c r="H14" s="10">
        <v>14.93</v>
      </c>
      <c r="I14" s="10"/>
      <c r="K14" s="10"/>
    </row>
    <row r="15" spans="1:11">
      <c r="A15" s="7">
        <v>40330</v>
      </c>
      <c r="B15" t="s">
        <v>31</v>
      </c>
      <c r="C15" s="3">
        <v>6.8</v>
      </c>
      <c r="D15" s="3"/>
      <c r="F15" s="7">
        <v>40352</v>
      </c>
      <c r="G15" t="s">
        <v>9</v>
      </c>
      <c r="H15" s="10">
        <v>12.64</v>
      </c>
      <c r="I15" s="10"/>
      <c r="K15" s="10"/>
    </row>
    <row r="16" spans="1:11">
      <c r="A16" s="7">
        <v>40333</v>
      </c>
      <c r="B16" t="s">
        <v>89</v>
      </c>
      <c r="C16" s="3">
        <v>6.97</v>
      </c>
      <c r="D16" s="3"/>
      <c r="F16" s="7">
        <v>40352</v>
      </c>
      <c r="G16" t="s">
        <v>107</v>
      </c>
      <c r="H16" s="10">
        <v>10.06</v>
      </c>
      <c r="I16" s="10"/>
      <c r="K16" s="10"/>
    </row>
    <row r="17" spans="1:11">
      <c r="A17" s="7">
        <v>40333</v>
      </c>
      <c r="B17" t="s">
        <v>20</v>
      </c>
      <c r="C17" s="3">
        <v>24.12</v>
      </c>
      <c r="D17" s="3"/>
      <c r="F17" s="7">
        <v>40355</v>
      </c>
      <c r="G17" t="s">
        <v>9</v>
      </c>
      <c r="H17" s="10">
        <v>11.91</v>
      </c>
      <c r="I17" s="10"/>
      <c r="K17" s="10"/>
    </row>
    <row r="18" spans="1:11">
      <c r="A18" s="7">
        <v>40336</v>
      </c>
      <c r="B18" t="s">
        <v>52</v>
      </c>
      <c r="C18" s="3">
        <f>13.76</f>
        <v>13.76</v>
      </c>
      <c r="D18" s="3"/>
      <c r="F18" s="7">
        <v>40345</v>
      </c>
      <c r="G18" t="s">
        <v>47</v>
      </c>
      <c r="H18" s="10">
        <f>2.45+4.25+0.85+1.65+10.95</f>
        <v>20.149999999999999</v>
      </c>
      <c r="I18" s="10"/>
      <c r="K18" s="10"/>
    </row>
    <row r="19" spans="1:11">
      <c r="A19" s="7">
        <v>40337</v>
      </c>
      <c r="B19" t="s">
        <v>75</v>
      </c>
      <c r="C19" s="3">
        <f>7.5+2</f>
        <v>9.5</v>
      </c>
      <c r="D19" s="3"/>
      <c r="F19" s="7">
        <v>40355</v>
      </c>
      <c r="G19" t="s">
        <v>9</v>
      </c>
      <c r="H19" s="10">
        <v>54.3</v>
      </c>
      <c r="I19" s="10"/>
      <c r="K19" s="10"/>
    </row>
    <row r="20" spans="1:11">
      <c r="A20" s="7">
        <v>40338</v>
      </c>
      <c r="B20" t="s">
        <v>87</v>
      </c>
      <c r="C20" s="3">
        <f>3.3+4.7</f>
        <v>8</v>
      </c>
      <c r="D20" s="3"/>
      <c r="F20" s="7">
        <v>40357</v>
      </c>
      <c r="G20" t="s">
        <v>56</v>
      </c>
      <c r="H20" s="10"/>
      <c r="I20" s="10">
        <v>63</v>
      </c>
      <c r="K20" s="10"/>
    </row>
    <row r="21" spans="1:11">
      <c r="A21" s="7">
        <v>40338</v>
      </c>
      <c r="B21" t="s">
        <v>106</v>
      </c>
      <c r="C21" s="3">
        <v>3.5</v>
      </c>
      <c r="D21" s="3"/>
      <c r="H21" s="10"/>
      <c r="I21" s="10"/>
      <c r="K21" s="10"/>
    </row>
    <row r="22" spans="1:11">
      <c r="A22" s="7">
        <v>40339</v>
      </c>
      <c r="B22" t="s">
        <v>52</v>
      </c>
      <c r="C22" s="3">
        <v>24.49</v>
      </c>
      <c r="D22" s="3"/>
      <c r="H22" s="10"/>
      <c r="I22" s="10"/>
      <c r="K22" s="10"/>
    </row>
    <row r="23" spans="1:11">
      <c r="A23" s="7">
        <v>40340</v>
      </c>
      <c r="B23" t="s">
        <v>106</v>
      </c>
      <c r="C23" s="3">
        <v>3.5</v>
      </c>
      <c r="D23" s="3"/>
      <c r="H23" s="10"/>
      <c r="I23" s="10"/>
      <c r="K23" s="10"/>
    </row>
    <row r="24" spans="1:11">
      <c r="A24" s="7">
        <v>40341</v>
      </c>
      <c r="B24" t="s">
        <v>112</v>
      </c>
      <c r="C24" s="3">
        <v>16.95</v>
      </c>
      <c r="D24" s="3"/>
      <c r="H24" s="10"/>
      <c r="I24" s="10"/>
      <c r="K24" s="10"/>
    </row>
    <row r="25" spans="1:11">
      <c r="A25" s="7">
        <v>40343</v>
      </c>
      <c r="B25" t="s">
        <v>52</v>
      </c>
      <c r="C25" s="3">
        <v>11.26</v>
      </c>
      <c r="D25" s="3"/>
      <c r="H25" s="10"/>
      <c r="I25" s="10"/>
      <c r="K25" s="10"/>
    </row>
    <row r="26" spans="1:11">
      <c r="A26" s="7">
        <v>40345</v>
      </c>
      <c r="B26" t="s">
        <v>47</v>
      </c>
      <c r="C26" s="3">
        <v>45.15</v>
      </c>
      <c r="D26" s="3"/>
      <c r="H26" s="10"/>
      <c r="I26" s="10"/>
      <c r="K26" s="10"/>
    </row>
    <row r="27" spans="1:11">
      <c r="A27" s="7">
        <v>40345</v>
      </c>
      <c r="B27" t="s">
        <v>70</v>
      </c>
      <c r="C27" s="3">
        <v>12.81</v>
      </c>
      <c r="D27" s="3"/>
      <c r="H27" s="10"/>
      <c r="I27" s="10"/>
      <c r="K27" s="10"/>
    </row>
    <row r="28" spans="1:11">
      <c r="A28" s="7">
        <v>40345</v>
      </c>
      <c r="B28" t="s">
        <v>110</v>
      </c>
      <c r="C28" s="3">
        <v>10.45</v>
      </c>
      <c r="D28" s="3"/>
      <c r="H28" s="15"/>
      <c r="I28" s="15"/>
    </row>
    <row r="29" spans="1:11">
      <c r="A29" s="7">
        <v>40347</v>
      </c>
      <c r="B29" t="s">
        <v>109</v>
      </c>
      <c r="C29" s="3">
        <v>24.97</v>
      </c>
      <c r="D29" s="3"/>
      <c r="F29" s="1" t="s">
        <v>15</v>
      </c>
      <c r="H29" s="15">
        <f>SUM(H3:H27)</f>
        <v>307.44</v>
      </c>
      <c r="I29" s="15">
        <f>SUM(I3:I27)</f>
        <v>176.72</v>
      </c>
      <c r="K29" s="18">
        <f>SUM(K3:K27)</f>
        <v>1144</v>
      </c>
    </row>
    <row r="30" spans="1:11">
      <c r="A30" s="7">
        <v>40350</v>
      </c>
      <c r="B30" t="s">
        <v>75</v>
      </c>
      <c r="C30" s="3">
        <v>9.9</v>
      </c>
      <c r="D30" s="3"/>
      <c r="F30" s="1" t="s">
        <v>13</v>
      </c>
      <c r="H30" s="16">
        <v>150</v>
      </c>
      <c r="I30" s="16"/>
    </row>
    <row r="31" spans="1:11">
      <c r="A31" s="7">
        <v>40352</v>
      </c>
      <c r="B31" t="s">
        <v>52</v>
      </c>
      <c r="C31" s="3">
        <v>28.39</v>
      </c>
      <c r="D31" s="3"/>
      <c r="F31" s="1" t="s">
        <v>16</v>
      </c>
      <c r="H31" s="15">
        <f>H29-H30</f>
        <v>157.44</v>
      </c>
      <c r="I31" s="15">
        <f>I29-I30</f>
        <v>176.72</v>
      </c>
    </row>
    <row r="32" spans="1:11">
      <c r="A32" s="7">
        <v>40352</v>
      </c>
      <c r="B32" t="s">
        <v>65</v>
      </c>
      <c r="C32" s="2">
        <v>35.99</v>
      </c>
      <c r="D32" s="3"/>
      <c r="H32" s="15"/>
      <c r="I32" s="15"/>
    </row>
    <row r="33" spans="1:9">
      <c r="A33" s="7">
        <v>40355</v>
      </c>
      <c r="B33" t="s">
        <v>108</v>
      </c>
      <c r="C33" s="3">
        <v>17.95</v>
      </c>
      <c r="F33" s="1" t="s">
        <v>14</v>
      </c>
      <c r="H33" s="16">
        <f>Mai!H34</f>
        <v>294.14000000000004</v>
      </c>
      <c r="I33" s="16">
        <f>Mai!I34</f>
        <v>183.26</v>
      </c>
    </row>
    <row r="34" spans="1:9">
      <c r="A34" s="7">
        <v>40358</v>
      </c>
      <c r="B34" t="s">
        <v>113</v>
      </c>
      <c r="C34" s="3">
        <v>515</v>
      </c>
      <c r="F34" s="1" t="s">
        <v>17</v>
      </c>
      <c r="H34" s="17">
        <f>H31+H33</f>
        <v>451.58000000000004</v>
      </c>
      <c r="I34" s="17">
        <f>I31+I33</f>
        <v>359.98</v>
      </c>
    </row>
    <row r="35" spans="1:9">
      <c r="A35" s="7">
        <v>40358</v>
      </c>
      <c r="B35" t="s">
        <v>106</v>
      </c>
      <c r="C35" s="3">
        <v>3.5</v>
      </c>
      <c r="H35" s="8"/>
      <c r="I35" s="8"/>
    </row>
    <row r="36" spans="1:9">
      <c r="A36" s="7">
        <v>40359</v>
      </c>
      <c r="B36" t="s">
        <v>105</v>
      </c>
      <c r="C36" s="3">
        <v>9.9499999999999993</v>
      </c>
      <c r="H36" s="8"/>
      <c r="I36" s="8"/>
    </row>
    <row r="37" spans="1:9">
      <c r="A37" s="7">
        <v>40359</v>
      </c>
      <c r="B37" t="s">
        <v>51</v>
      </c>
      <c r="C37" s="3">
        <v>16.5</v>
      </c>
      <c r="H37" s="8"/>
      <c r="I37" s="8"/>
    </row>
    <row r="38" spans="1:9">
      <c r="A38" s="7">
        <v>40359</v>
      </c>
      <c r="B38" t="s">
        <v>103</v>
      </c>
      <c r="C38" s="3">
        <v>6.95</v>
      </c>
      <c r="H38" s="8"/>
      <c r="I38" s="8"/>
    </row>
    <row r="39" spans="1:9">
      <c r="C39" s="3"/>
      <c r="H39" s="8"/>
      <c r="I39" s="8"/>
    </row>
    <row r="40" spans="1:9">
      <c r="C40" s="3"/>
      <c r="H40" s="8"/>
      <c r="I40" s="8"/>
    </row>
    <row r="41" spans="1:9">
      <c r="C41" s="3"/>
      <c r="H41" s="8"/>
      <c r="I41" s="8"/>
    </row>
    <row r="42" spans="1:9">
      <c r="C42" s="3"/>
      <c r="H42" s="8"/>
      <c r="I42" s="8"/>
    </row>
    <row r="43" spans="1:9">
      <c r="C43" s="3"/>
      <c r="H43" s="8"/>
      <c r="I43" s="8"/>
    </row>
    <row r="44" spans="1:9">
      <c r="C44" s="3"/>
    </row>
    <row r="45" spans="1:9">
      <c r="C45" s="3"/>
    </row>
    <row r="46" spans="1:9">
      <c r="C46" s="3"/>
    </row>
    <row r="47" spans="1:9">
      <c r="C47" s="3"/>
    </row>
    <row r="48" spans="1:9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C27" sqref="C27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/>
      <c r="D3" s="3"/>
      <c r="F3" s="13"/>
      <c r="G3" t="s">
        <v>6</v>
      </c>
      <c r="H3" s="10"/>
      <c r="K3" s="10">
        <v>1081</v>
      </c>
    </row>
    <row r="4" spans="1:11">
      <c r="A4" s="13"/>
      <c r="B4" s="29" t="s">
        <v>6</v>
      </c>
      <c r="D4" s="30">
        <v>510.5</v>
      </c>
      <c r="F4" s="7">
        <v>40326</v>
      </c>
      <c r="G4" t="s">
        <v>47</v>
      </c>
      <c r="H4" s="10">
        <v>5.3</v>
      </c>
      <c r="I4" s="10"/>
      <c r="K4" s="10"/>
    </row>
    <row r="5" spans="1:11">
      <c r="A5" s="13"/>
      <c r="B5" s="29" t="s">
        <v>38</v>
      </c>
      <c r="D5" s="30">
        <v>150</v>
      </c>
      <c r="F5" s="7">
        <v>40415</v>
      </c>
      <c r="G5" t="s">
        <v>10</v>
      </c>
      <c r="H5" s="10">
        <v>78.95</v>
      </c>
      <c r="I5" s="10"/>
      <c r="K5" s="10"/>
    </row>
    <row r="6" spans="1:11">
      <c r="A6" s="13"/>
      <c r="B6" s="29" t="s">
        <v>4</v>
      </c>
      <c r="D6" s="30">
        <v>102.26</v>
      </c>
      <c r="F6" s="7">
        <v>40312</v>
      </c>
      <c r="G6" t="s">
        <v>67</v>
      </c>
      <c r="H6" s="10">
        <v>17.100000000000001</v>
      </c>
      <c r="I6" s="10"/>
      <c r="K6" s="10"/>
    </row>
    <row r="7" spans="1:11">
      <c r="A7" s="13"/>
      <c r="B7" s="29" t="s">
        <v>39</v>
      </c>
      <c r="D7" s="30">
        <v>58.74</v>
      </c>
      <c r="F7" s="7">
        <v>40304</v>
      </c>
      <c r="G7" t="s">
        <v>98</v>
      </c>
      <c r="H7" s="10">
        <v>21.98</v>
      </c>
      <c r="I7" s="10"/>
      <c r="K7" s="10"/>
    </row>
    <row r="8" spans="1:11">
      <c r="A8" s="13"/>
      <c r="B8" s="29" t="s">
        <v>40</v>
      </c>
      <c r="D8" s="30">
        <v>92.14</v>
      </c>
      <c r="F8" s="7">
        <v>40328</v>
      </c>
      <c r="G8" t="s">
        <v>9</v>
      </c>
      <c r="H8" s="10"/>
      <c r="I8" s="10">
        <v>77.91</v>
      </c>
      <c r="K8" s="10"/>
    </row>
    <row r="9" spans="1:11">
      <c r="A9" s="7"/>
      <c r="B9" s="29" t="s">
        <v>41</v>
      </c>
      <c r="D9" s="30">
        <v>2.2999999999999998</v>
      </c>
      <c r="F9" s="7">
        <v>40320</v>
      </c>
      <c r="G9" t="s">
        <v>104</v>
      </c>
      <c r="H9" s="10"/>
      <c r="I9" s="10">
        <v>60.05</v>
      </c>
      <c r="K9" s="10"/>
    </row>
    <row r="10" spans="1:11">
      <c r="A10" s="7"/>
      <c r="B10" s="29" t="s">
        <v>43</v>
      </c>
      <c r="D10" s="30">
        <v>101</v>
      </c>
      <c r="F10" s="7">
        <v>40316</v>
      </c>
      <c r="G10" t="s">
        <v>9</v>
      </c>
      <c r="H10" s="10"/>
      <c r="I10" s="10">
        <v>23.83</v>
      </c>
      <c r="K10" s="10"/>
    </row>
    <row r="11" spans="1:11">
      <c r="B11" s="29" t="s">
        <v>25</v>
      </c>
      <c r="C11" s="3"/>
      <c r="D11" s="30">
        <v>41</v>
      </c>
      <c r="F11" s="7">
        <v>40312</v>
      </c>
      <c r="G11" t="s">
        <v>9</v>
      </c>
      <c r="H11" s="10"/>
      <c r="I11" s="10">
        <v>77.67</v>
      </c>
      <c r="K11" s="10"/>
    </row>
    <row r="12" spans="1:11">
      <c r="A12" s="7"/>
      <c r="B12" s="29" t="s">
        <v>55</v>
      </c>
      <c r="C12" s="3"/>
      <c r="D12" s="30">
        <v>151</v>
      </c>
      <c r="H12" s="10"/>
      <c r="I12" s="10"/>
      <c r="K12" s="10"/>
    </row>
    <row r="13" spans="1:11">
      <c r="C13" s="3"/>
      <c r="D13" s="3"/>
      <c r="H13" s="10"/>
      <c r="I13" s="10"/>
      <c r="K13" s="10"/>
    </row>
    <row r="14" spans="1:11">
      <c r="C14" s="3"/>
      <c r="D14" s="3"/>
      <c r="H14" s="10"/>
      <c r="I14" s="10"/>
      <c r="K14" s="10"/>
    </row>
    <row r="15" spans="1:11">
      <c r="A15" s="7">
        <v>40303</v>
      </c>
      <c r="B15" s="29" t="s">
        <v>31</v>
      </c>
      <c r="C15" s="3">
        <v>6.8</v>
      </c>
      <c r="D15" s="3"/>
      <c r="H15" s="10"/>
      <c r="I15" s="10"/>
      <c r="K15" s="10"/>
    </row>
    <row r="16" spans="1:11">
      <c r="A16" s="7">
        <v>40304</v>
      </c>
      <c r="B16" s="29" t="s">
        <v>52</v>
      </c>
      <c r="C16" s="3">
        <v>16.23</v>
      </c>
      <c r="D16" s="3"/>
      <c r="H16" s="10"/>
      <c r="I16" s="10"/>
      <c r="K16" s="10"/>
    </row>
    <row r="17" spans="1:11">
      <c r="A17" s="7">
        <v>40312</v>
      </c>
      <c r="B17" t="s">
        <v>47</v>
      </c>
      <c r="C17" s="3">
        <v>18.45</v>
      </c>
      <c r="D17" s="3"/>
      <c r="H17" s="10"/>
      <c r="I17" s="10"/>
      <c r="K17" s="10"/>
    </row>
    <row r="18" spans="1:11">
      <c r="B18" t="s">
        <v>99</v>
      </c>
      <c r="C18" s="3">
        <v>8.58</v>
      </c>
      <c r="D18" s="3"/>
      <c r="H18" s="10"/>
      <c r="I18" s="10"/>
      <c r="K18" s="10"/>
    </row>
    <row r="19" spans="1:11">
      <c r="A19" s="7">
        <v>40312</v>
      </c>
      <c r="B19" t="s">
        <v>20</v>
      </c>
      <c r="C19" s="3">
        <v>24.85</v>
      </c>
      <c r="D19" s="3"/>
      <c r="H19" s="10"/>
      <c r="I19" s="10"/>
      <c r="K19" s="10"/>
    </row>
    <row r="20" spans="1:11">
      <c r="A20" s="7">
        <v>40320</v>
      </c>
      <c r="B20" t="s">
        <v>103</v>
      </c>
      <c r="C20" s="3">
        <v>9.9499999999999993</v>
      </c>
      <c r="D20" s="3"/>
      <c r="H20" s="10"/>
      <c r="I20" s="10"/>
      <c r="K20" s="10"/>
    </row>
    <row r="21" spans="1:11">
      <c r="A21" s="7">
        <v>40323</v>
      </c>
      <c r="B21" t="s">
        <v>97</v>
      </c>
      <c r="C21" s="3">
        <v>14.9</v>
      </c>
      <c r="D21" s="3"/>
      <c r="H21" s="10"/>
      <c r="I21" s="10"/>
      <c r="K21" s="10"/>
    </row>
    <row r="22" spans="1:11">
      <c r="A22" s="7">
        <v>40323</v>
      </c>
      <c r="B22" t="s">
        <v>20</v>
      </c>
      <c r="C22" s="3">
        <v>24.9</v>
      </c>
      <c r="D22" s="3"/>
      <c r="H22" s="10"/>
      <c r="I22" s="10"/>
      <c r="K22" s="10"/>
    </row>
    <row r="23" spans="1:11">
      <c r="A23" s="7">
        <v>40324</v>
      </c>
      <c r="B23" t="s">
        <v>96</v>
      </c>
      <c r="C23" s="3">
        <v>17.100000000000001</v>
      </c>
      <c r="D23" s="3"/>
      <c r="H23" s="10"/>
      <c r="I23" s="10"/>
      <c r="K23" s="10"/>
    </row>
    <row r="24" spans="1:11">
      <c r="A24" s="7">
        <v>40326</v>
      </c>
      <c r="B24" t="s">
        <v>95</v>
      </c>
      <c r="C24" s="3">
        <v>3.9</v>
      </c>
      <c r="D24" s="3"/>
      <c r="H24" s="10"/>
      <c r="I24" s="10"/>
      <c r="K24" s="10"/>
    </row>
    <row r="25" spans="1:11">
      <c r="A25" s="7">
        <v>40326</v>
      </c>
      <c r="B25" t="s">
        <v>94</v>
      </c>
      <c r="C25" s="3">
        <v>40</v>
      </c>
      <c r="D25" s="3"/>
      <c r="H25" s="10"/>
      <c r="I25" s="10"/>
      <c r="K25" s="10"/>
    </row>
    <row r="26" spans="1:11">
      <c r="A26" s="7">
        <v>40326</v>
      </c>
      <c r="B26" t="s">
        <v>47</v>
      </c>
      <c r="C26" s="3">
        <f>23.85-5.3</f>
        <v>18.55</v>
      </c>
      <c r="D26" s="3"/>
      <c r="H26" s="10"/>
      <c r="I26" s="10"/>
      <c r="K26" s="10"/>
    </row>
    <row r="27" spans="1:11">
      <c r="A27" s="7">
        <v>40327</v>
      </c>
      <c r="B27" t="s">
        <v>93</v>
      </c>
      <c r="C27" s="3">
        <v>25</v>
      </c>
      <c r="D27" s="3"/>
      <c r="H27" s="10"/>
      <c r="I27" s="10"/>
      <c r="K27" s="10"/>
    </row>
    <row r="28" spans="1:11">
      <c r="A28" s="7">
        <v>40327</v>
      </c>
      <c r="B28" t="s">
        <v>20</v>
      </c>
      <c r="C28" s="3">
        <v>27.85</v>
      </c>
      <c r="D28" s="3"/>
      <c r="H28" s="15"/>
      <c r="I28" s="15"/>
    </row>
    <row r="29" spans="1:11">
      <c r="A29" s="7">
        <v>40328</v>
      </c>
      <c r="B29" t="s">
        <v>90</v>
      </c>
      <c r="C29" s="3">
        <v>11.9</v>
      </c>
      <c r="D29" s="3"/>
      <c r="F29" s="1" t="s">
        <v>15</v>
      </c>
      <c r="H29" s="15">
        <f>SUM(H3:H27)</f>
        <v>123.33</v>
      </c>
      <c r="I29" s="15">
        <f>SUM(I3:I27)</f>
        <v>239.45999999999998</v>
      </c>
      <c r="K29" s="18">
        <f>SUM(K3:K27)</f>
        <v>1081</v>
      </c>
    </row>
    <row r="30" spans="1:11">
      <c r="A30" s="7">
        <v>40328</v>
      </c>
      <c r="B30" t="s">
        <v>91</v>
      </c>
      <c r="C30" s="3">
        <v>4.5</v>
      </c>
      <c r="D30" s="3"/>
      <c r="F30" s="1" t="s">
        <v>13</v>
      </c>
      <c r="H30" s="16"/>
      <c r="I30" s="16"/>
    </row>
    <row r="31" spans="1:11">
      <c r="A31" s="7">
        <v>40328</v>
      </c>
      <c r="B31" t="s">
        <v>92</v>
      </c>
      <c r="C31" s="3">
        <v>11</v>
      </c>
      <c r="D31" s="3"/>
      <c r="F31" s="1" t="s">
        <v>16</v>
      </c>
      <c r="H31" s="15">
        <f>H29-H30</f>
        <v>123.33</v>
      </c>
      <c r="I31" s="15">
        <f>I29-I30</f>
        <v>239.45999999999998</v>
      </c>
    </row>
    <row r="32" spans="1:11">
      <c r="C32" s="3"/>
      <c r="D32" s="3"/>
      <c r="H32" s="15"/>
      <c r="I32" s="15"/>
    </row>
    <row r="33" spans="6:9">
      <c r="F33" s="1" t="s">
        <v>14</v>
      </c>
      <c r="H33" s="16">
        <f>April!H34</f>
        <v>170.81000000000003</v>
      </c>
      <c r="I33" s="16">
        <f>April!I34</f>
        <v>-56.2</v>
      </c>
    </row>
    <row r="34" spans="6:9">
      <c r="F34" s="1" t="s">
        <v>17</v>
      </c>
      <c r="H34" s="17">
        <f>H31+H33</f>
        <v>294.14000000000004</v>
      </c>
      <c r="I34" s="17">
        <f>I31+I33</f>
        <v>183.26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C18" sqref="C18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11</v>
      </c>
      <c r="I1" s="11" t="s">
        <v>12</v>
      </c>
      <c r="K1" s="11" t="s">
        <v>18</v>
      </c>
    </row>
    <row r="2" spans="1:11">
      <c r="C2" s="8"/>
      <c r="D2" s="8"/>
      <c r="H2" s="8"/>
      <c r="I2" s="8"/>
      <c r="K2" s="8"/>
    </row>
    <row r="3" spans="1:11">
      <c r="A3" s="13">
        <v>40238</v>
      </c>
      <c r="B3" s="27" t="s">
        <v>6</v>
      </c>
      <c r="D3" s="3">
        <v>510.5</v>
      </c>
      <c r="F3" s="13"/>
      <c r="G3" t="s">
        <v>6</v>
      </c>
      <c r="H3" s="10"/>
      <c r="K3" s="10">
        <v>1081</v>
      </c>
    </row>
    <row r="4" spans="1:11">
      <c r="A4" s="13"/>
      <c r="B4" s="27" t="s">
        <v>38</v>
      </c>
      <c r="D4" s="3">
        <v>150</v>
      </c>
      <c r="F4" s="13">
        <v>40274</v>
      </c>
      <c r="G4" t="s">
        <v>9</v>
      </c>
      <c r="H4" s="10">
        <v>34.89</v>
      </c>
      <c r="I4" s="10"/>
      <c r="K4" s="10"/>
    </row>
    <row r="5" spans="1:11">
      <c r="A5" s="13"/>
      <c r="B5" s="27" t="s">
        <v>4</v>
      </c>
      <c r="D5" s="3">
        <v>102.26</v>
      </c>
      <c r="F5" s="13">
        <v>40285</v>
      </c>
      <c r="G5" t="s">
        <v>9</v>
      </c>
      <c r="H5" s="10"/>
      <c r="I5" s="10">
        <v>66.930000000000007</v>
      </c>
    </row>
    <row r="6" spans="1:11">
      <c r="A6" s="13">
        <v>40238</v>
      </c>
      <c r="B6" s="27" t="s">
        <v>39</v>
      </c>
      <c r="D6" s="3">
        <v>58.74</v>
      </c>
      <c r="F6" s="13">
        <v>40278</v>
      </c>
      <c r="G6" t="s">
        <v>22</v>
      </c>
      <c r="H6" s="10">
        <v>17.77</v>
      </c>
      <c r="I6" s="10"/>
      <c r="K6" s="10"/>
    </row>
    <row r="7" spans="1:11">
      <c r="A7" s="13"/>
      <c r="B7" s="27" t="s">
        <v>40</v>
      </c>
      <c r="D7" s="3">
        <v>92.14</v>
      </c>
      <c r="F7" s="13">
        <v>40287</v>
      </c>
      <c r="G7" t="s">
        <v>76</v>
      </c>
      <c r="H7" s="10">
        <v>55.9</v>
      </c>
      <c r="I7" s="10"/>
      <c r="K7" s="10"/>
    </row>
    <row r="8" spans="1:11">
      <c r="A8" s="7">
        <v>40238</v>
      </c>
      <c r="B8" s="27" t="s">
        <v>41</v>
      </c>
      <c r="D8" s="3">
        <v>2.2999999999999998</v>
      </c>
      <c r="F8" s="14" t="s">
        <v>100</v>
      </c>
      <c r="G8" t="s">
        <v>10</v>
      </c>
      <c r="H8" s="10">
        <v>38.159999999999997</v>
      </c>
      <c r="I8" s="10"/>
      <c r="K8" s="10"/>
    </row>
    <row r="9" spans="1:11">
      <c r="A9" s="7">
        <v>40290</v>
      </c>
      <c r="B9" s="27" t="s">
        <v>43</v>
      </c>
      <c r="D9" s="3">
        <v>101</v>
      </c>
      <c r="F9" s="13"/>
      <c r="H9" s="10"/>
      <c r="I9" s="10"/>
      <c r="K9" s="10"/>
    </row>
    <row r="10" spans="1:11">
      <c r="B10" s="27" t="s">
        <v>25</v>
      </c>
      <c r="C10" s="3"/>
      <c r="D10" s="3">
        <v>41</v>
      </c>
      <c r="H10" s="10"/>
      <c r="I10" s="10"/>
      <c r="K10" s="10"/>
    </row>
    <row r="11" spans="1:11">
      <c r="A11" s="7">
        <v>40239</v>
      </c>
      <c r="B11" s="27" t="s">
        <v>55</v>
      </c>
      <c r="C11" s="3"/>
      <c r="D11" s="3">
        <v>151</v>
      </c>
      <c r="H11" s="10"/>
      <c r="I11" s="10"/>
      <c r="K11" s="10"/>
    </row>
    <row r="12" spans="1:11">
      <c r="H12" s="10"/>
      <c r="I12" s="10"/>
      <c r="K12" s="10"/>
    </row>
    <row r="13" spans="1:11">
      <c r="C13" s="3"/>
      <c r="D13" s="3"/>
      <c r="H13" s="10"/>
      <c r="I13" s="10"/>
      <c r="K13" s="10"/>
    </row>
    <row r="14" spans="1:11">
      <c r="C14" s="3"/>
      <c r="D14" s="3"/>
      <c r="H14" s="10"/>
      <c r="I14" s="10"/>
      <c r="K14" s="10"/>
    </row>
    <row r="15" spans="1:11">
      <c r="A15" s="7">
        <v>40273</v>
      </c>
      <c r="B15" t="s">
        <v>63</v>
      </c>
      <c r="C15" s="3">
        <v>18.2</v>
      </c>
      <c r="D15" s="3"/>
      <c r="H15" s="10"/>
      <c r="I15" s="10"/>
      <c r="K15" s="10"/>
    </row>
    <row r="16" spans="1:11">
      <c r="A16" s="7">
        <v>40274</v>
      </c>
      <c r="B16" t="s">
        <v>47</v>
      </c>
      <c r="C16" s="3">
        <v>7.25</v>
      </c>
      <c r="D16" s="3"/>
      <c r="H16" s="10"/>
      <c r="I16" s="10"/>
      <c r="K16" s="10"/>
    </row>
    <row r="17" spans="1:11">
      <c r="A17" s="7">
        <v>40274</v>
      </c>
      <c r="B17" t="s">
        <v>78</v>
      </c>
      <c r="D17" s="3">
        <v>11.88</v>
      </c>
      <c r="H17" s="10"/>
      <c r="I17" s="10"/>
      <c r="K17" s="10"/>
    </row>
    <row r="18" spans="1:11">
      <c r="A18" s="7">
        <v>40274</v>
      </c>
      <c r="B18" t="s">
        <v>79</v>
      </c>
      <c r="C18" s="2">
        <v>78.23</v>
      </c>
      <c r="D18" s="3"/>
      <c r="H18" s="10"/>
      <c r="I18" s="10"/>
      <c r="K18" s="10"/>
    </row>
    <row r="19" spans="1:11">
      <c r="A19" s="7">
        <v>40274</v>
      </c>
      <c r="B19" t="s">
        <v>9</v>
      </c>
      <c r="C19" s="2">
        <v>34.89</v>
      </c>
      <c r="D19" s="3"/>
      <c r="H19" s="10"/>
      <c r="I19" s="10"/>
      <c r="K19" s="10"/>
    </row>
    <row r="20" spans="1:11">
      <c r="A20" s="7">
        <v>40275</v>
      </c>
      <c r="B20" t="s">
        <v>31</v>
      </c>
      <c r="C20" s="3">
        <v>10.15</v>
      </c>
      <c r="D20" s="3"/>
      <c r="H20" s="10"/>
      <c r="I20" s="10"/>
      <c r="K20" s="10"/>
    </row>
    <row r="21" spans="1:11">
      <c r="A21" s="7">
        <v>40275</v>
      </c>
      <c r="B21" t="s">
        <v>80</v>
      </c>
      <c r="C21" s="2">
        <v>110</v>
      </c>
      <c r="D21" s="3"/>
      <c r="H21" s="10"/>
      <c r="I21" s="10"/>
      <c r="K21" s="10"/>
    </row>
    <row r="22" spans="1:11">
      <c r="A22" s="7">
        <v>40276</v>
      </c>
      <c r="B22" t="s">
        <v>75</v>
      </c>
      <c r="C22" s="3">
        <v>7.5</v>
      </c>
      <c r="D22" s="3"/>
      <c r="H22" s="10"/>
      <c r="I22" s="10"/>
      <c r="K22" s="10"/>
    </row>
    <row r="23" spans="1:11">
      <c r="A23" s="7">
        <v>40277</v>
      </c>
      <c r="B23" t="s">
        <v>65</v>
      </c>
      <c r="C23" s="3">
        <v>39.950000000000003</v>
      </c>
      <c r="D23" s="3"/>
      <c r="H23" s="10"/>
      <c r="I23" s="10"/>
      <c r="K23" s="10"/>
    </row>
    <row r="24" spans="1:11">
      <c r="A24" s="7">
        <v>40277</v>
      </c>
      <c r="B24" t="s">
        <v>73</v>
      </c>
      <c r="C24" s="3">
        <v>3.9</v>
      </c>
      <c r="D24" s="3"/>
      <c r="H24" s="10"/>
      <c r="I24" s="10"/>
      <c r="K24" s="10"/>
    </row>
    <row r="25" spans="1:11">
      <c r="A25" s="7">
        <v>40278</v>
      </c>
      <c r="B25" t="s">
        <v>33</v>
      </c>
      <c r="C25" s="3">
        <v>3.45</v>
      </c>
      <c r="D25" s="3"/>
      <c r="H25" s="10"/>
      <c r="I25" s="10"/>
      <c r="K25" s="10"/>
    </row>
    <row r="26" spans="1:11">
      <c r="A26" s="7">
        <v>40278</v>
      </c>
      <c r="B26" t="s">
        <v>22</v>
      </c>
      <c r="C26" s="2">
        <v>17.77</v>
      </c>
      <c r="D26" s="3"/>
      <c r="H26" s="10"/>
      <c r="I26" s="10"/>
      <c r="K26" s="10"/>
    </row>
    <row r="27" spans="1:11">
      <c r="A27" s="7">
        <v>40280</v>
      </c>
      <c r="B27" t="s">
        <v>52</v>
      </c>
      <c r="C27" s="3">
        <v>23.15</v>
      </c>
      <c r="D27" s="3"/>
      <c r="H27" s="10"/>
      <c r="I27" s="10"/>
      <c r="K27" s="10"/>
    </row>
    <row r="28" spans="1:11">
      <c r="A28" s="7">
        <v>40280</v>
      </c>
      <c r="B28" t="s">
        <v>77</v>
      </c>
      <c r="C28" s="3">
        <v>34</v>
      </c>
      <c r="D28" s="3"/>
      <c r="H28" s="15"/>
      <c r="I28" s="15"/>
    </row>
    <row r="29" spans="1:11">
      <c r="A29" s="7">
        <v>40281</v>
      </c>
      <c r="B29" t="s">
        <v>47</v>
      </c>
      <c r="C29" s="3">
        <v>15.2</v>
      </c>
      <c r="D29" s="3"/>
      <c r="F29" s="1" t="s">
        <v>15</v>
      </c>
      <c r="H29" s="15">
        <f>SUM(H3:H27)</f>
        <v>146.72</v>
      </c>
      <c r="I29" s="15">
        <f>SUM(I3:I27)</f>
        <v>66.930000000000007</v>
      </c>
      <c r="K29" s="18">
        <f>SUM(K3:K27)</f>
        <v>1081</v>
      </c>
    </row>
    <row r="30" spans="1:11">
      <c r="A30" s="7">
        <v>40284</v>
      </c>
      <c r="B30" t="s">
        <v>74</v>
      </c>
      <c r="C30" s="3">
        <v>3.17</v>
      </c>
      <c r="D30" s="3"/>
      <c r="F30" s="1" t="s">
        <v>13</v>
      </c>
      <c r="H30" s="16"/>
      <c r="I30" s="16"/>
    </row>
    <row r="31" spans="1:11">
      <c r="A31" s="7">
        <v>40287</v>
      </c>
      <c r="B31" t="s">
        <v>58</v>
      </c>
      <c r="C31" s="3">
        <v>19.7</v>
      </c>
      <c r="D31" s="3"/>
      <c r="F31" s="1" t="s">
        <v>16</v>
      </c>
      <c r="H31" s="15">
        <f>H29-H30</f>
        <v>146.72</v>
      </c>
      <c r="I31" s="15">
        <f>I29-I30</f>
        <v>66.930000000000007</v>
      </c>
    </row>
    <row r="32" spans="1:11">
      <c r="A32" s="7">
        <v>40287</v>
      </c>
      <c r="B32" t="s">
        <v>76</v>
      </c>
      <c r="C32" s="28">
        <v>55.9</v>
      </c>
      <c r="D32" s="3"/>
      <c r="H32" s="15"/>
      <c r="I32" s="15"/>
    </row>
    <row r="33" spans="1:9">
      <c r="A33" s="7">
        <v>40289</v>
      </c>
      <c r="B33" t="s">
        <v>52</v>
      </c>
      <c r="C33" s="3">
        <v>18.54</v>
      </c>
      <c r="F33" s="1" t="s">
        <v>14</v>
      </c>
      <c r="H33" s="16">
        <f>März!H34</f>
        <v>24.090000000000032</v>
      </c>
      <c r="I33" s="16">
        <f>März!I34</f>
        <v>-123.13000000000001</v>
      </c>
    </row>
    <row r="34" spans="1:9">
      <c r="A34" s="7">
        <v>40289</v>
      </c>
      <c r="B34" t="s">
        <v>20</v>
      </c>
      <c r="C34" s="3">
        <v>187.96</v>
      </c>
      <c r="F34" s="1" t="s">
        <v>17</v>
      </c>
      <c r="H34" s="17">
        <f>H31+H33</f>
        <v>170.81000000000003</v>
      </c>
      <c r="I34" s="17">
        <f>I31+I33</f>
        <v>-56.2</v>
      </c>
    </row>
    <row r="35" spans="1:9">
      <c r="A35" s="7">
        <v>40289</v>
      </c>
      <c r="B35" t="s">
        <v>86</v>
      </c>
      <c r="C35" s="3">
        <v>55</v>
      </c>
      <c r="H35" s="8"/>
      <c r="I35" s="8"/>
    </row>
    <row r="36" spans="1:9">
      <c r="A36" s="7">
        <v>40296</v>
      </c>
      <c r="B36" t="s">
        <v>70</v>
      </c>
      <c r="C36" s="2">
        <v>10.45</v>
      </c>
      <c r="H36" s="8"/>
      <c r="I36" s="8"/>
    </row>
    <row r="37" spans="1:9">
      <c r="A37" s="7">
        <v>40298</v>
      </c>
      <c r="B37" t="s">
        <v>47</v>
      </c>
      <c r="C37" s="2">
        <v>19.2</v>
      </c>
      <c r="H37" s="8"/>
      <c r="I37" s="8"/>
    </row>
    <row r="38" spans="1:9">
      <c r="B38" s="1" t="s">
        <v>15</v>
      </c>
      <c r="C38" s="22">
        <f>SUM(C3:C37)</f>
        <v>773.56000000000006</v>
      </c>
      <c r="D38" s="22">
        <f>SUM(D3:D35)</f>
        <v>1220.8200000000002</v>
      </c>
      <c r="H38" s="8"/>
      <c r="I38" s="8"/>
    </row>
    <row r="39" spans="1:9">
      <c r="B39" s="1" t="s">
        <v>28</v>
      </c>
      <c r="C39" s="39">
        <v>1886.16</v>
      </c>
      <c r="D39" s="39"/>
      <c r="H39" s="8"/>
      <c r="I39" s="8"/>
    </row>
    <row r="40" spans="1:9">
      <c r="B40" s="1" t="s">
        <v>29</v>
      </c>
      <c r="C40" s="22"/>
      <c r="D40">
        <v>261.77</v>
      </c>
      <c r="H40" s="8"/>
      <c r="I40" s="8"/>
    </row>
    <row r="41" spans="1:9">
      <c r="B41" s="1" t="s">
        <v>37</v>
      </c>
      <c r="C41" s="22"/>
      <c r="D41" s="22"/>
      <c r="H41" s="8"/>
      <c r="I41" s="8"/>
    </row>
    <row r="42" spans="1:9">
      <c r="B42" s="1" t="s">
        <v>16</v>
      </c>
      <c r="C42" s="26">
        <f>C39-C38-D38-D40-D41</f>
        <v>-369.99000000000024</v>
      </c>
      <c r="D42" s="26"/>
      <c r="H42" s="8"/>
      <c r="I42" s="8"/>
    </row>
    <row r="43" spans="1:9">
      <c r="H43" s="8"/>
      <c r="I43" s="8"/>
    </row>
  </sheetData>
  <mergeCells count="1">
    <mergeCell ref="C39:D39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Dezember</vt:lpstr>
      <vt:lpstr>November</vt:lpstr>
      <vt:lpstr>Oktober</vt:lpstr>
      <vt:lpstr>September</vt:lpstr>
      <vt:lpstr>August</vt:lpstr>
      <vt:lpstr>Juli</vt:lpstr>
      <vt:lpstr>Juni</vt:lpstr>
      <vt:lpstr>Mai</vt:lpstr>
      <vt:lpstr>April</vt:lpstr>
      <vt:lpstr>März</vt:lpstr>
      <vt:lpstr>Februar</vt:lpstr>
      <vt:lpstr>Januar</vt:lpstr>
    </vt:vector>
  </TitlesOfParts>
  <Company>[formula] Müller-Wohlfart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astrid.meinl</dc:creator>
  <cp:lastModifiedBy>astrid.meinl</cp:lastModifiedBy>
  <dcterms:created xsi:type="dcterms:W3CDTF">2010-01-04T13:50:48Z</dcterms:created>
  <dcterms:modified xsi:type="dcterms:W3CDTF">2010-12-14T12:15:39Z</dcterms:modified>
</cp:coreProperties>
</file>