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30" windowWidth="22335" windowHeight="14505" activeTab="12"/>
  </bookViews>
  <sheets>
    <sheet name="Dezember" sheetId="14" r:id="rId1"/>
    <sheet name="November" sheetId="13" r:id="rId2"/>
    <sheet name="Oktober" sheetId="12" r:id="rId3"/>
    <sheet name="September" sheetId="11" r:id="rId4"/>
    <sheet name="August" sheetId="10" r:id="rId5"/>
    <sheet name="Juli" sheetId="9" r:id="rId6"/>
    <sheet name="Juni" sheetId="8" r:id="rId7"/>
    <sheet name="Mai" sheetId="7" r:id="rId8"/>
    <sheet name="April" sheetId="6" r:id="rId9"/>
    <sheet name="März" sheetId="5" r:id="rId10"/>
    <sheet name="Februar" sheetId="4" r:id="rId11"/>
    <sheet name="Januar" sheetId="1" r:id="rId12"/>
    <sheet name="Steuer" sheetId="15" r:id="rId13"/>
    <sheet name="Tabelle2" sheetId="16" r:id="rId14"/>
  </sheets>
  <calcPr calcId="125725"/>
</workbook>
</file>

<file path=xl/calcChain.xml><?xml version="1.0" encoding="utf-8"?>
<calcChain xmlns="http://schemas.openxmlformats.org/spreadsheetml/2006/main">
  <c r="K27" i="15"/>
  <c r="D32"/>
  <c r="H33" i="14"/>
  <c r="H15" i="13"/>
  <c r="H13"/>
  <c r="H9"/>
  <c r="N6" i="16"/>
  <c r="C19"/>
  <c r="C1"/>
  <c r="C39" s="1"/>
  <c r="C5"/>
  <c r="I9" i="11"/>
  <c r="H30" i="9"/>
  <c r="C23"/>
  <c r="H14" i="8"/>
  <c r="C40"/>
  <c r="H15" i="7"/>
  <c r="H5" i="8"/>
  <c r="C25"/>
  <c r="C26" i="7"/>
  <c r="C22"/>
  <c r="C25" i="6"/>
  <c r="H20" i="5"/>
  <c r="H33"/>
  <c r="H16"/>
  <c r="H11"/>
  <c r="C35" i="4"/>
  <c r="H12"/>
  <c r="C18"/>
  <c r="H5"/>
  <c r="C17"/>
  <c r="H20" i="1"/>
  <c r="C44"/>
  <c r="H19"/>
  <c r="C23"/>
  <c r="C66" i="16" l="1"/>
  <c r="C70"/>
  <c r="C62"/>
  <c r="C35"/>
  <c r="C28"/>
  <c r="C24"/>
  <c r="C56"/>
  <c r="C52"/>
  <c r="C46"/>
  <c r="C43"/>
  <c r="D5" i="1"/>
  <c r="H29" i="14"/>
  <c r="H31" s="1"/>
  <c r="H34" s="1"/>
  <c r="I29"/>
  <c r="I31" s="1"/>
  <c r="I34" s="1"/>
  <c r="K29"/>
  <c r="H29" i="13"/>
  <c r="H31" s="1"/>
  <c r="H34" s="1"/>
  <c r="I29"/>
  <c r="I31" s="1"/>
  <c r="I34" s="1"/>
  <c r="K29"/>
  <c r="H29" i="12"/>
  <c r="H31" s="1"/>
  <c r="H34" s="1"/>
  <c r="I29"/>
  <c r="I31" s="1"/>
  <c r="I34" s="1"/>
  <c r="K29"/>
  <c r="H29" i="11"/>
  <c r="H31" s="1"/>
  <c r="I29"/>
  <c r="I31" s="1"/>
  <c r="K29"/>
  <c r="H29" i="10"/>
  <c r="H31" s="1"/>
  <c r="I29"/>
  <c r="I31" s="1"/>
  <c r="K29"/>
  <c r="H29" i="9"/>
  <c r="H31" s="1"/>
  <c r="I29"/>
  <c r="I31" s="1"/>
  <c r="K29"/>
  <c r="H29" i="8"/>
  <c r="H31" s="1"/>
  <c r="I29"/>
  <c r="I31" s="1"/>
  <c r="K29"/>
  <c r="H29" i="7"/>
  <c r="H31" s="1"/>
  <c r="I29"/>
  <c r="I31" s="1"/>
  <c r="K29"/>
  <c r="H29" i="6"/>
  <c r="H31" s="1"/>
  <c r="I29"/>
  <c r="I31" s="1"/>
  <c r="K29"/>
  <c r="C38"/>
  <c r="D38"/>
  <c r="D40" i="5"/>
  <c r="C40"/>
  <c r="D40" i="4"/>
  <c r="C40"/>
  <c r="D42" i="1"/>
  <c r="C42"/>
  <c r="K29" i="5"/>
  <c r="I29"/>
  <c r="I31" s="1"/>
  <c r="H29"/>
  <c r="H31" s="1"/>
  <c r="K29" i="4"/>
  <c r="I29"/>
  <c r="I31" s="1"/>
  <c r="H29"/>
  <c r="H31" s="1"/>
  <c r="K29" i="1"/>
  <c r="I29"/>
  <c r="I31" s="1"/>
  <c r="I34" s="1"/>
  <c r="I33" i="4" s="1"/>
  <c r="H29" i="1"/>
  <c r="C44" i="5" l="1"/>
  <c r="H31" i="1"/>
  <c r="H34" s="1"/>
  <c r="H33" i="4" s="1"/>
  <c r="H34" s="1"/>
  <c r="H34" i="5" s="1"/>
  <c r="H33" i="6" s="1"/>
  <c r="H34" s="1"/>
  <c r="H33" i="7" s="1"/>
  <c r="H34" s="1"/>
  <c r="H33" i="8" s="1"/>
  <c r="H34" s="1"/>
  <c r="H33" i="9" s="1"/>
  <c r="H34" s="1"/>
  <c r="H33" i="10" s="1"/>
  <c r="H34" s="1"/>
  <c r="H33" i="11" s="1"/>
  <c r="H34" s="1"/>
  <c r="C43" i="1"/>
  <c r="C47" s="1"/>
  <c r="I34" i="4"/>
  <c r="I33" i="5" s="1"/>
  <c r="I34" s="1"/>
  <c r="I33" i="6" s="1"/>
  <c r="I34" s="1"/>
  <c r="I33" i="7" s="1"/>
  <c r="I34" s="1"/>
  <c r="I33" i="8" s="1"/>
  <c r="I34" s="1"/>
  <c r="I33" i="9" s="1"/>
  <c r="I34" s="1"/>
  <c r="I33" i="10" s="1"/>
  <c r="I34" s="1"/>
  <c r="I33" i="11" s="1"/>
  <c r="I34" s="1"/>
  <c r="C42" i="6"/>
  <c r="C44" i="4"/>
</calcChain>
</file>

<file path=xl/comments1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10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11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  41,00 EUR    Kieser
--------------------------------------------------
912,37 EUR
243,35 EUR   Borges
--------------------------------------------------
243,35 EUR
Februar:
  59,07 EUR   Haftpflicht
120,00 EUR   Hindi-Kurs
</t>
        </r>
      </text>
    </comment>
  </commentList>
</comments>
</file>

<file path=xl/comments12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  40,00 EUR    Kieser
--------------------------------------------------
912,37 EUR
243,35 EUR   Borges
--------------------------------------------------
243,35 EUR
Januar:
182,37 EUR   KFZ-Haftpflicht</t>
        </r>
      </text>
    </comment>
  </commentList>
</comments>
</file>

<file path=xl/comments13.xml><?xml version="1.0" encoding="utf-8"?>
<comments xmlns="http://schemas.openxmlformats.org/spreadsheetml/2006/main">
  <authors>
    <author>orange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(2. Rechnung v. 11.02.11)</t>
        </r>
      </text>
    </comment>
  </commentList>
</comments>
</file>

<file path=xl/comments2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3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
Oktober:
120,00 EUR   Hindi-Kurs</t>
        </r>
      </text>
    </comment>
  </commentList>
</comments>
</file>

<file path=xl/comments4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5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6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
Juli:
182,37 EUR   KFZ-Versicherung
</t>
        </r>
      </text>
    </comment>
  </commentList>
</comments>
</file>

<file path=xl/comments7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8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</t>
        </r>
      </text>
    </comment>
  </commentList>
</comments>
</file>

<file path=xl/comments9.xml><?xml version="1.0" encoding="utf-8"?>
<comments xmlns="http://schemas.openxmlformats.org/spreadsheetml/2006/main">
  <authors>
    <author>astrid.meinl</author>
  </authors>
  <commentList>
    <comment ref="D1" authorId="0">
      <text>
        <r>
          <rPr>
            <b/>
            <u/>
            <sz val="12"/>
            <color indexed="81"/>
            <rFont val="Tahoma"/>
            <family val="2"/>
          </rPr>
          <t>Fixkosten:</t>
        </r>
        <r>
          <rPr>
            <b/>
            <sz val="8"/>
            <color indexed="81"/>
            <rFont val="Tahoma"/>
            <family val="2"/>
          </rPr>
          <t xml:space="preserve">
510,50 EUR    Miete
150,00 EUR    Haushaltskasse
102,26 EUR    Sparvertrag
  56,67 EUR    Lebensversicherung
  49,94 EUR    Handy
    3,00 EUR    Kontoführungsgebühr
--------------------------------------------------
872,37 EUR
April:
151,00 EUR   KFZ-Steuer</t>
        </r>
      </text>
    </comment>
  </commentList>
</comments>
</file>

<file path=xl/sharedStrings.xml><?xml version="1.0" encoding="utf-8"?>
<sst xmlns="http://schemas.openxmlformats.org/spreadsheetml/2006/main" count="881" uniqueCount="272">
  <si>
    <t>Datum</t>
  </si>
  <si>
    <t>Ausgaben 
privat</t>
  </si>
  <si>
    <t>Ausgaben
Fixkosten priv.</t>
  </si>
  <si>
    <t>Beschreibung</t>
  </si>
  <si>
    <t>Sparvertrag</t>
  </si>
  <si>
    <t>Allianz Rentenversicherung</t>
  </si>
  <si>
    <t>Miete</t>
  </si>
  <si>
    <t>Ausgaben 
HK Astrid</t>
  </si>
  <si>
    <t>Ausgaben 
HK Benny</t>
  </si>
  <si>
    <t>Diesen Monat zurücküberwiesen:</t>
  </si>
  <si>
    <t>Plus vom Vormonat:</t>
  </si>
  <si>
    <t>Diesen Monat ausgegeben:</t>
  </si>
  <si>
    <t>Rest:</t>
  </si>
  <si>
    <t>Guthaben für Rücküberweisung:</t>
  </si>
  <si>
    <t>Ausgaben 
HK Fixkosten</t>
  </si>
  <si>
    <t>KFZ-Versicherung</t>
  </si>
  <si>
    <t>Einnahmen:</t>
  </si>
  <si>
    <t>Minus aus Vormonat:</t>
  </si>
  <si>
    <t>Sparen</t>
  </si>
  <si>
    <t>Haushaltskasse</t>
  </si>
  <si>
    <t>Handy</t>
  </si>
  <si>
    <t>Kontoführungsgebühr</t>
  </si>
  <si>
    <t>Haftpflicht</t>
  </si>
  <si>
    <t>Hindikurs</t>
  </si>
  <si>
    <t>Apotheke Creme</t>
  </si>
  <si>
    <t>DM</t>
  </si>
  <si>
    <t>Tengelmann</t>
  </si>
  <si>
    <t>KFZ-Steuer</t>
  </si>
  <si>
    <t>Stadtwerke</t>
  </si>
  <si>
    <t>Grüner Markt</t>
  </si>
  <si>
    <t>Vet-Concept</t>
  </si>
  <si>
    <t>Amazon</t>
  </si>
  <si>
    <t>GEZ</t>
  </si>
  <si>
    <t>Orient Shop</t>
  </si>
  <si>
    <t>Perlenladen</t>
  </si>
  <si>
    <t>Edeka</t>
  </si>
  <si>
    <t>Arzt-Quartalsgebühr</t>
  </si>
  <si>
    <t>Benny für Urlaub</t>
  </si>
  <si>
    <t>Kreditkarte</t>
  </si>
  <si>
    <t>Tschibo</t>
  </si>
  <si>
    <t>Alnatura Biomarkt</t>
  </si>
  <si>
    <t>Fitness First</t>
  </si>
  <si>
    <t>Fitness First Anmeldegebühr</t>
  </si>
  <si>
    <t>Messer für Mama</t>
  </si>
  <si>
    <t>Thaikurs</t>
  </si>
  <si>
    <t>Augencreme</t>
  </si>
  <si>
    <t>Herrmannsdorfer</t>
  </si>
  <si>
    <t>Diesen Monat ausgegeben privat:</t>
  </si>
  <si>
    <t>Diesen Monat ausgegeben Haushalt:</t>
  </si>
  <si>
    <t>Einnahmen (Gehalt + Rücküberweisung HH):</t>
  </si>
  <si>
    <t>Zulagen (Sparkonto etc.):</t>
  </si>
  <si>
    <t>Drum Rum</t>
  </si>
  <si>
    <t>Toom Baumarkt</t>
  </si>
  <si>
    <t>Gut Aiderbichl</t>
  </si>
  <si>
    <t>Apotheke</t>
  </si>
  <si>
    <t>München Ticket</t>
  </si>
  <si>
    <t>Basera Abo</t>
  </si>
  <si>
    <t>Buttinette</t>
  </si>
  <si>
    <t>H&amp;M</t>
  </si>
  <si>
    <t>Swagat</t>
  </si>
  <si>
    <t>Viktualienmarkt</t>
  </si>
  <si>
    <t>Obst + Gemüse</t>
  </si>
  <si>
    <t>HIT</t>
  </si>
  <si>
    <t>Wolle Rödel</t>
  </si>
  <si>
    <t>Fleurop</t>
  </si>
  <si>
    <t>Asia Markt</t>
  </si>
  <si>
    <t xml:space="preserve">Tanken </t>
  </si>
  <si>
    <t>Schustermann</t>
  </si>
  <si>
    <t>Cleo</t>
  </si>
  <si>
    <t>Tierschutzverein München</t>
  </si>
  <si>
    <t>C&amp;A</t>
  </si>
  <si>
    <t>Tasche bookhou</t>
  </si>
  <si>
    <t>Deepak Chopra Karten</t>
  </si>
  <si>
    <t>Bkk Gesundheit</t>
  </si>
  <si>
    <t>Porridge</t>
  </si>
  <si>
    <t>Kerala</t>
  </si>
  <si>
    <t>Domainkosten hans-meinl.de</t>
  </si>
  <si>
    <t>Domainkosten oh-range.com</t>
  </si>
  <si>
    <t>Domainkosten protectorange.de</t>
  </si>
  <si>
    <t>Domainkosten protectorange-craft</t>
  </si>
  <si>
    <t>Domaink. protectorange-design/privatorange (gekündigt)</t>
  </si>
  <si>
    <t>Penny</t>
  </si>
  <si>
    <t>Schuhcreme</t>
  </si>
  <si>
    <t>Kaut Bullinger</t>
  </si>
  <si>
    <t>Sinupret</t>
  </si>
  <si>
    <t>Basic</t>
  </si>
  <si>
    <t>Perlen ebay</t>
  </si>
  <si>
    <t>Kaufhof</t>
  </si>
  <si>
    <t>Viktualienmarkt Gemüse</t>
  </si>
  <si>
    <t>Dalai Lama Buch</t>
  </si>
  <si>
    <t>Nordsee</t>
  </si>
  <si>
    <t>Ginseng</t>
  </si>
  <si>
    <t>Gemüsemarkt</t>
  </si>
  <si>
    <t>IKEA</t>
  </si>
  <si>
    <t>V-Markt</t>
  </si>
  <si>
    <t>DrumRum</t>
  </si>
  <si>
    <t>Glasbildhalter</t>
  </si>
  <si>
    <t>Extra Curricular</t>
  </si>
  <si>
    <t>Eva Schulden</t>
  </si>
  <si>
    <t>Jakobsmuscheln</t>
  </si>
  <si>
    <t>Asiamarkt</t>
  </si>
  <si>
    <t>MVV</t>
  </si>
  <si>
    <t>Obstladen</t>
  </si>
  <si>
    <t>Dehner</t>
  </si>
  <si>
    <t>Smend Shop Stoff-Farben</t>
  </si>
  <si>
    <t>Globetrotter</t>
  </si>
  <si>
    <t>Ergo Zahnzusatzversicherung</t>
  </si>
  <si>
    <t>Parasitenkur</t>
  </si>
  <si>
    <t>Eva</t>
  </si>
  <si>
    <t>Wuschechs</t>
  </si>
  <si>
    <t>Tücher DrumRum</t>
  </si>
  <si>
    <t>Tanken</t>
  </si>
  <si>
    <t>Tal Schuhe</t>
  </si>
  <si>
    <t>Gewerbeschein</t>
  </si>
  <si>
    <t>Dauerauftrag Eltern Schule</t>
  </si>
  <si>
    <t>Artemis</t>
  </si>
  <si>
    <t>Johannes</t>
  </si>
  <si>
    <t>Pass</t>
  </si>
  <si>
    <t>Obstmann</t>
  </si>
  <si>
    <t>Oil &amp; Vinegar</t>
  </si>
  <si>
    <t>Prinz Myshkin</t>
  </si>
  <si>
    <t>Gemüsemann</t>
  </si>
  <si>
    <t>Ichiban</t>
  </si>
  <si>
    <t>Tiere essen</t>
  </si>
  <si>
    <t>Seebauer</t>
  </si>
  <si>
    <t>Ohrringe</t>
  </si>
  <si>
    <t>Metzger</t>
  </si>
  <si>
    <t>Goruns</t>
  </si>
  <si>
    <t>Sirups</t>
  </si>
  <si>
    <t>Kochbuch</t>
  </si>
  <si>
    <t>Preis</t>
  </si>
  <si>
    <t>Ernährungsberatung</t>
  </si>
  <si>
    <t>Kategorie</t>
  </si>
  <si>
    <t>Arm aber Bio</t>
  </si>
  <si>
    <t>Buch</t>
  </si>
  <si>
    <t>Tiere Essen</t>
  </si>
  <si>
    <t>Selbstgemachte Köstlichkeiten</t>
  </si>
  <si>
    <t>Ratgeber</t>
  </si>
  <si>
    <t>Hörbuch</t>
  </si>
  <si>
    <t>Ernährung, wissen was stimmt
Was die Gene über unsere Ernährung verraten</t>
  </si>
  <si>
    <t>Die große Wahrburg/Egert 
Kalorien- &amp; Nährwerttabelle</t>
  </si>
  <si>
    <t>Lexikon Gentechnik, Fooddesign, Ernährung</t>
  </si>
  <si>
    <t>Pflanzendevas 
Hunger &amp; Lust - Das erste Buch zur kulinarischen 
Körperintelligenz</t>
  </si>
  <si>
    <t>Die Ernährungstherapie der Hildegard von Bingen
Hildegard von Bingen - ein Leben im Licht</t>
  </si>
  <si>
    <t>Ernährungskunde aus anthroposophischer Sicht</t>
  </si>
  <si>
    <t>Ernährung in Prävention und Therapie</t>
  </si>
  <si>
    <t>Fachbuch</t>
  </si>
  <si>
    <t>Handbuch Anatomie</t>
  </si>
  <si>
    <t>Artemis Ausbildung ganzheitlicher Ernährungsberater</t>
  </si>
  <si>
    <t>Ausbildung</t>
  </si>
  <si>
    <t>Grafik/Handarbeit</t>
  </si>
  <si>
    <t>Cleverprinting Ratgeber</t>
  </si>
  <si>
    <t>Modernes Shibori</t>
  </si>
  <si>
    <t>Fachbuch Grafik</t>
  </si>
  <si>
    <t>Buch textile Gestaltung</t>
  </si>
  <si>
    <t xml:space="preserve">Print Workshop </t>
  </si>
  <si>
    <t>Material</t>
  </si>
  <si>
    <t>Sprachkurse</t>
  </si>
  <si>
    <t>Thai Semester 1/11</t>
  </si>
  <si>
    <t>Sprachkurs</t>
  </si>
  <si>
    <t>Hindi</t>
  </si>
  <si>
    <t>Thai Semester 2/11</t>
  </si>
  <si>
    <t>Sonstiges</t>
  </si>
  <si>
    <t>Spende</t>
  </si>
  <si>
    <t>A</t>
  </si>
  <si>
    <t>B</t>
  </si>
  <si>
    <t>Augentropfen</t>
  </si>
  <si>
    <t>Katzenfutter</t>
  </si>
  <si>
    <t>Trendset Eintritt</t>
  </si>
  <si>
    <t>Flickr Mitgliedschaft</t>
  </si>
  <si>
    <t>Alnatura</t>
  </si>
  <si>
    <t>Praktiker</t>
  </si>
  <si>
    <t>Friseur</t>
  </si>
  <si>
    <t>Vet Concept</t>
  </si>
  <si>
    <t>Schlafbrille</t>
  </si>
  <si>
    <t>Perlen</t>
  </si>
  <si>
    <t>Conrad</t>
  </si>
  <si>
    <t>Autowäsche</t>
  </si>
  <si>
    <t>SP-Care</t>
  </si>
  <si>
    <t>Bohne+Malz</t>
  </si>
  <si>
    <t>Bäcker</t>
  </si>
  <si>
    <t>Schrank</t>
  </si>
  <si>
    <t>HM</t>
  </si>
  <si>
    <t>Poseidon</t>
  </si>
  <si>
    <t>Shirt Dawanda</t>
  </si>
  <si>
    <t>Schal Dawanda</t>
  </si>
  <si>
    <t>Zahnarzt</t>
  </si>
  <si>
    <t>Tanke Bier</t>
  </si>
  <si>
    <t>IKEA 914 EUR</t>
  </si>
  <si>
    <t>Toom</t>
  </si>
  <si>
    <t>Grüner markt</t>
  </si>
  <si>
    <t>Gut zum Leben</t>
  </si>
  <si>
    <t>Getränkemarkt</t>
  </si>
  <si>
    <t>Allianz Auslandskrankenversicherung</t>
  </si>
  <si>
    <t>VHS Hindi Kurs</t>
  </si>
  <si>
    <t>VHS Thai Kurs</t>
  </si>
  <si>
    <t>Spagyrische Mischung</t>
  </si>
  <si>
    <t>Pilze Johannes</t>
  </si>
  <si>
    <t>Creme Apotheke</t>
  </si>
  <si>
    <t>Bayern Ticket</t>
  </si>
  <si>
    <t>1und1</t>
  </si>
  <si>
    <t>Penny Sekt</t>
  </si>
  <si>
    <t>Reiseapotheke</t>
  </si>
  <si>
    <t>Dollar</t>
  </si>
  <si>
    <t>Impfungen</t>
  </si>
  <si>
    <t>Noventitz</t>
  </si>
  <si>
    <t>Sushi</t>
  </si>
  <si>
    <t>Bella Italia</t>
  </si>
  <si>
    <t>BKK-Gesundheit 10/11</t>
  </si>
  <si>
    <t>BKK-Gesundheit 9/11</t>
  </si>
  <si>
    <t>Gemüse</t>
  </si>
  <si>
    <t>Januar</t>
  </si>
  <si>
    <t>Februar</t>
  </si>
  <si>
    <t>September</t>
  </si>
  <si>
    <t>März</t>
  </si>
  <si>
    <t>Domaink. protectorange-design</t>
  </si>
  <si>
    <t>April</t>
  </si>
  <si>
    <t>Mai</t>
  </si>
  <si>
    <t>Juni</t>
  </si>
  <si>
    <t>Juli</t>
  </si>
  <si>
    <t>August</t>
  </si>
  <si>
    <t>Oktober</t>
  </si>
  <si>
    <t>November</t>
  </si>
  <si>
    <t>Dezember</t>
  </si>
  <si>
    <t>Betriebliche Rentenversicherung</t>
  </si>
  <si>
    <t>?</t>
  </si>
  <si>
    <t>Monatliche Fixkosten</t>
  </si>
  <si>
    <t>alle 2 Jahre:</t>
  </si>
  <si>
    <t>Kontaklinsen</t>
  </si>
  <si>
    <t>alle 5 Jahre:</t>
  </si>
  <si>
    <t>Zahndraht</t>
  </si>
  <si>
    <t>Hangout</t>
  </si>
  <si>
    <t>Pithecantropus Bali</t>
  </si>
  <si>
    <t>Santulan</t>
  </si>
  <si>
    <t>Annapurna</t>
  </si>
  <si>
    <t>Lebkuchen</t>
  </si>
  <si>
    <t>Kartoffel</t>
  </si>
  <si>
    <t>Post</t>
  </si>
  <si>
    <t>Lidl</t>
  </si>
  <si>
    <t>DGF Ticket</t>
  </si>
  <si>
    <t>Parkschein KVR</t>
  </si>
  <si>
    <t>Anuli Kochkurs und Pickles</t>
  </si>
  <si>
    <t>Brotbackmaschine</t>
  </si>
  <si>
    <t>KVR Parkschein</t>
  </si>
  <si>
    <t>Eva Apotheke</t>
  </si>
  <si>
    <t>Schmuckrausch Ring</t>
  </si>
  <si>
    <t>Zalado</t>
  </si>
  <si>
    <t>Shirt Etsy</t>
  </si>
  <si>
    <t>Zalando</t>
  </si>
  <si>
    <t>Baumarkt</t>
  </si>
  <si>
    <t>59,95 </t>
  </si>
  <si>
    <t>4,89 </t>
  </si>
  <si>
    <t>Kräuterheilkunde, Glutenfrei backen</t>
  </si>
  <si>
    <t>Fachbücher</t>
  </si>
  <si>
    <t>Pflanzen der Kelten</t>
  </si>
  <si>
    <t>Versandtaschen</t>
  </si>
  <si>
    <t>Büromaterial</t>
  </si>
  <si>
    <t>Asia-Markt</t>
  </si>
  <si>
    <t>Packpapier</t>
  </si>
  <si>
    <t>Drum Rum Baumwolltuch weiß</t>
  </si>
  <si>
    <t>Japanisch kochen ganz easy</t>
  </si>
  <si>
    <t>Kursbuch gesunde Ernährung</t>
  </si>
  <si>
    <t>Einfach GEN:ial. Die grüne Gentechnik</t>
  </si>
  <si>
    <t>Krebszellen mögen keine Himbeeren</t>
  </si>
  <si>
    <t>Lexikon Diätetische Indikationen</t>
  </si>
  <si>
    <t xml:space="preserve">Heilkräuter </t>
  </si>
  <si>
    <t>Hindi Semester 2/11</t>
  </si>
  <si>
    <t>Hindi Semester 1/11</t>
  </si>
  <si>
    <t>+</t>
  </si>
  <si>
    <t xml:space="preserve"> -</t>
  </si>
  <si>
    <t>Verkauf Dawanda Hingucker-Kette bunt</t>
  </si>
  <si>
    <t>Noventitz GmbH Verpackungsverordnung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</si>
</sst>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u/>
      <sz val="12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2" borderId="0" xfId="0" applyFill="1"/>
    <xf numFmtId="44" fontId="0" fillId="2" borderId="0" xfId="1" applyFont="1" applyFill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Fill="1"/>
    <xf numFmtId="0" fontId="0" fillId="3" borderId="0" xfId="0" applyFill="1"/>
    <xf numFmtId="44" fontId="0" fillId="3" borderId="0" xfId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Fill="1"/>
    <xf numFmtId="44" fontId="0" fillId="0" borderId="5" xfId="1" applyFont="1" applyFill="1" applyBorder="1"/>
    <xf numFmtId="44" fontId="0" fillId="0" borderId="0" xfId="0" applyNumberFormat="1" applyFill="1"/>
    <xf numFmtId="44" fontId="0" fillId="0" borderId="0" xfId="1" applyFont="1"/>
    <xf numFmtId="0" fontId="2" fillId="0" borderId="2" xfId="0" applyFont="1" applyBorder="1" applyAlignment="1">
      <alignment horizontal="left" vertical="center"/>
    </xf>
    <xf numFmtId="44" fontId="2" fillId="2" borderId="3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0" fillId="4" borderId="0" xfId="1" applyFont="1" applyFill="1"/>
    <xf numFmtId="4" fontId="0" fillId="0" borderId="0" xfId="0" applyNumberFormat="1"/>
    <xf numFmtId="44" fontId="0" fillId="0" borderId="0" xfId="0" applyNumberFormat="1"/>
    <xf numFmtId="0" fontId="5" fillId="0" borderId="0" xfId="0" applyFont="1"/>
    <xf numFmtId="44" fontId="0" fillId="4" borderId="0" xfId="1" applyFont="1" applyFill="1" applyAlignment="1">
      <alignment horizontal="center"/>
    </xf>
    <xf numFmtId="0" fontId="6" fillId="0" borderId="0" xfId="0" applyFont="1"/>
    <xf numFmtId="44" fontId="0" fillId="2" borderId="0" xfId="0" applyNumberFormat="1" applyFill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14" fontId="6" fillId="0" borderId="0" xfId="0" applyNumberFormat="1" applyFont="1" applyAlignment="1">
      <alignment horizontal="left"/>
    </xf>
    <xf numFmtId="44" fontId="0" fillId="4" borderId="0" xfId="1" applyFont="1" applyFill="1" applyAlignment="1">
      <alignment horizontal="center"/>
    </xf>
    <xf numFmtId="44" fontId="0" fillId="3" borderId="0" xfId="1" applyFont="1" applyFill="1" applyAlignment="1">
      <alignment horizontal="right"/>
    </xf>
    <xf numFmtId="14" fontId="0" fillId="3" borderId="0" xfId="0" applyNumberFormat="1" applyFill="1"/>
    <xf numFmtId="0" fontId="7" fillId="0" borderId="0" xfId="0" applyFont="1"/>
    <xf numFmtId="0" fontId="5" fillId="2" borderId="0" xfId="0" applyFont="1" applyFill="1"/>
    <xf numFmtId="44" fontId="5" fillId="2" borderId="0" xfId="1" applyFont="1" applyFill="1"/>
    <xf numFmtId="0" fontId="8" fillId="0" borderId="0" xfId="0" applyFont="1"/>
    <xf numFmtId="44" fontId="8" fillId="2" borderId="0" xfId="1" applyFont="1" applyFill="1"/>
    <xf numFmtId="0" fontId="8" fillId="2" borderId="0" xfId="0" applyFont="1" applyFill="1"/>
    <xf numFmtId="14" fontId="8" fillId="0" borderId="0" xfId="0" applyNumberFormat="1" applyFont="1" applyAlignment="1">
      <alignment horizontal="left"/>
    </xf>
    <xf numFmtId="0" fontId="6" fillId="2" borderId="0" xfId="0" applyFont="1" applyFill="1"/>
    <xf numFmtId="44" fontId="6" fillId="2" borderId="0" xfId="1" applyFont="1" applyFill="1"/>
    <xf numFmtId="0" fontId="9" fillId="0" borderId="0" xfId="0" applyFont="1"/>
    <xf numFmtId="14" fontId="8" fillId="0" borderId="0" xfId="0" applyNumberFormat="1" applyFont="1"/>
    <xf numFmtId="0" fontId="0" fillId="0" borderId="0" xfId="0" applyFont="1"/>
    <xf numFmtId="0" fontId="0" fillId="2" borderId="0" xfId="0" applyFont="1" applyFill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0" fillId="0" borderId="0" xfId="0" applyFont="1"/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0" fontId="12" fillId="0" borderId="0" xfId="0" applyFont="1"/>
    <xf numFmtId="14" fontId="0" fillId="0" borderId="0" xfId="0" applyNumberFormat="1" applyAlignment="1">
      <alignment horizontal="right"/>
    </xf>
    <xf numFmtId="14" fontId="6" fillId="0" borderId="0" xfId="0" applyNumberFormat="1" applyFont="1"/>
    <xf numFmtId="0" fontId="2" fillId="5" borderId="0" xfId="0" applyFont="1" applyFill="1"/>
    <xf numFmtId="0" fontId="0" fillId="5" borderId="0" xfId="0" applyFill="1"/>
    <xf numFmtId="44" fontId="2" fillId="5" borderId="0" xfId="0" applyNumberFormat="1" applyFont="1" applyFill="1"/>
    <xf numFmtId="44" fontId="0" fillId="0" borderId="5" xfId="1" applyFont="1" applyBorder="1"/>
    <xf numFmtId="44" fontId="0" fillId="2" borderId="0" xfId="1" applyFont="1" applyFill="1" applyAlignment="1">
      <alignment horizontal="right"/>
    </xf>
    <xf numFmtId="44" fontId="2" fillId="0" borderId="0" xfId="0" applyNumberFormat="1" applyFont="1"/>
    <xf numFmtId="44" fontId="0" fillId="4" borderId="0" xfId="1" applyFont="1" applyFill="1" applyAlignment="1">
      <alignment horizontal="center"/>
    </xf>
    <xf numFmtId="0" fontId="2" fillId="0" borderId="8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opLeftCell="A7" workbookViewId="0">
      <selection activeCell="G14" sqref="G14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3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3">
      <c r="C2" s="8"/>
      <c r="D2" s="8"/>
      <c r="H2" s="8"/>
      <c r="I2" s="8"/>
      <c r="K2" s="8"/>
    </row>
    <row r="3" spans="1:13">
      <c r="A3" s="13">
        <v>40878</v>
      </c>
      <c r="B3" s="25" t="s">
        <v>6</v>
      </c>
      <c r="C3" s="36"/>
      <c r="D3" s="37">
        <v>510.5</v>
      </c>
      <c r="F3" s="13">
        <v>40182</v>
      </c>
      <c r="G3" t="s">
        <v>6</v>
      </c>
      <c r="H3" s="10"/>
      <c r="I3" s="10"/>
      <c r="K3" s="10">
        <v>1081</v>
      </c>
    </row>
    <row r="4" spans="1:13">
      <c r="A4" s="13">
        <v>40878</v>
      </c>
      <c r="B4" s="25" t="s">
        <v>19</v>
      </c>
      <c r="C4" s="37"/>
      <c r="D4" s="37">
        <v>150</v>
      </c>
      <c r="F4" s="13">
        <v>40206</v>
      </c>
      <c r="G4" t="s">
        <v>28</v>
      </c>
      <c r="H4" s="10"/>
      <c r="I4" s="10"/>
      <c r="K4" s="10">
        <v>63</v>
      </c>
    </row>
    <row r="5" spans="1:13">
      <c r="A5" s="13">
        <v>40882</v>
      </c>
      <c r="B5" s="25" t="s">
        <v>4</v>
      </c>
      <c r="C5" s="37"/>
      <c r="D5" s="37">
        <v>102.26</v>
      </c>
      <c r="F5" s="13">
        <v>40889</v>
      </c>
      <c r="G5" t="s">
        <v>32</v>
      </c>
      <c r="H5" s="10"/>
      <c r="I5" s="10"/>
      <c r="K5" s="10">
        <v>53.94</v>
      </c>
    </row>
    <row r="6" spans="1:13">
      <c r="A6" s="13">
        <v>40878</v>
      </c>
      <c r="B6" s="25" t="s">
        <v>5</v>
      </c>
      <c r="C6" s="37"/>
      <c r="D6" s="37">
        <v>60.32</v>
      </c>
      <c r="F6" s="7">
        <v>40884</v>
      </c>
      <c r="G6" t="s">
        <v>62</v>
      </c>
      <c r="H6" s="10">
        <v>76.22</v>
      </c>
      <c r="I6" s="10"/>
      <c r="K6" s="10"/>
    </row>
    <row r="7" spans="1:13">
      <c r="A7" s="13">
        <v>40898</v>
      </c>
      <c r="B7" s="25" t="s">
        <v>20</v>
      </c>
      <c r="C7" s="37"/>
      <c r="D7" s="37">
        <v>49.94</v>
      </c>
      <c r="F7" s="7">
        <v>40889</v>
      </c>
      <c r="G7" t="s">
        <v>240</v>
      </c>
      <c r="H7" s="10">
        <v>30</v>
      </c>
      <c r="I7" s="10"/>
      <c r="K7" s="10"/>
    </row>
    <row r="8" spans="1:13">
      <c r="A8" s="13">
        <v>40878</v>
      </c>
      <c r="B8" s="25" t="s">
        <v>21</v>
      </c>
      <c r="C8" s="37"/>
      <c r="D8" s="37">
        <v>3.2</v>
      </c>
      <c r="F8" s="7">
        <v>40887</v>
      </c>
      <c r="G8" t="s">
        <v>62</v>
      </c>
      <c r="H8" s="10"/>
      <c r="I8" s="10">
        <v>37.409999999999997</v>
      </c>
      <c r="K8" s="10"/>
    </row>
    <row r="9" spans="1:13">
      <c r="A9" s="13">
        <v>40893</v>
      </c>
      <c r="B9" s="25" t="s">
        <v>41</v>
      </c>
      <c r="C9" s="37"/>
      <c r="D9" s="37">
        <v>49</v>
      </c>
      <c r="F9" s="7">
        <v>40897</v>
      </c>
      <c r="G9" t="s">
        <v>242</v>
      </c>
      <c r="H9" s="10">
        <v>171.98</v>
      </c>
      <c r="I9" s="10"/>
      <c r="M9" s="24"/>
    </row>
    <row r="10" spans="1:13">
      <c r="A10" s="13"/>
      <c r="B10" s="25" t="s">
        <v>38</v>
      </c>
      <c r="D10" s="2">
        <v>10.78</v>
      </c>
      <c r="F10" s="7">
        <v>40890</v>
      </c>
      <c r="G10" t="s">
        <v>243</v>
      </c>
      <c r="H10" s="10">
        <v>30</v>
      </c>
      <c r="I10" s="10"/>
    </row>
    <row r="11" spans="1:13">
      <c r="A11" s="13">
        <v>40878</v>
      </c>
      <c r="B11" s="25" t="s">
        <v>73</v>
      </c>
      <c r="D11" s="37">
        <v>8</v>
      </c>
      <c r="F11" s="7">
        <v>40893</v>
      </c>
      <c r="G11" t="s">
        <v>249</v>
      </c>
      <c r="H11" s="10">
        <v>6.47</v>
      </c>
      <c r="I11" s="10"/>
      <c r="K11" s="10"/>
    </row>
    <row r="12" spans="1:13">
      <c r="A12" s="13">
        <v>40878</v>
      </c>
      <c r="B12" s="25" t="s">
        <v>106</v>
      </c>
      <c r="D12" s="37">
        <v>19.7</v>
      </c>
      <c r="F12" s="7">
        <v>40890</v>
      </c>
      <c r="G12" t="s">
        <v>121</v>
      </c>
      <c r="H12" s="10">
        <v>23.83</v>
      </c>
      <c r="I12" s="10"/>
      <c r="K12" s="10"/>
    </row>
    <row r="13" spans="1:13">
      <c r="A13" s="7">
        <v>40905</v>
      </c>
      <c r="B13" s="25" t="s">
        <v>53</v>
      </c>
      <c r="D13" s="37">
        <v>10</v>
      </c>
      <c r="F13" s="7">
        <v>40889</v>
      </c>
      <c r="G13" t="s">
        <v>191</v>
      </c>
      <c r="H13" s="10">
        <v>4.6500000000000004</v>
      </c>
      <c r="I13" s="10"/>
      <c r="K13" s="10"/>
    </row>
    <row r="14" spans="1:13">
      <c r="A14" s="7">
        <v>40878</v>
      </c>
      <c r="B14" s="25" t="s">
        <v>114</v>
      </c>
      <c r="D14" s="37">
        <v>200</v>
      </c>
      <c r="F14" s="7">
        <v>40898</v>
      </c>
      <c r="G14" t="s">
        <v>62</v>
      </c>
      <c r="H14">
        <v>41.11</v>
      </c>
      <c r="I14" s="10"/>
      <c r="K14" s="10"/>
    </row>
    <row r="15" spans="1:13">
      <c r="B15" s="38" t="s">
        <v>69</v>
      </c>
      <c r="C15" s="40"/>
      <c r="D15" s="39">
        <v>40</v>
      </c>
      <c r="F15" s="7">
        <v>40899</v>
      </c>
      <c r="G15" t="s">
        <v>189</v>
      </c>
      <c r="H15">
        <v>34.56</v>
      </c>
      <c r="I15" s="10"/>
      <c r="K15" s="10"/>
    </row>
    <row r="16" spans="1:13">
      <c r="F16" s="7">
        <v>40907</v>
      </c>
      <c r="G16" t="s">
        <v>81</v>
      </c>
      <c r="H16">
        <v>19.36</v>
      </c>
      <c r="I16" s="10"/>
      <c r="K16" s="10"/>
    </row>
    <row r="17" spans="1:11">
      <c r="A17" s="7"/>
      <c r="C17" s="3"/>
      <c r="D17" s="3"/>
      <c r="F17" s="7">
        <v>40907</v>
      </c>
      <c r="G17" t="s">
        <v>46</v>
      </c>
      <c r="H17">
        <v>45.3</v>
      </c>
      <c r="I17" s="10"/>
      <c r="K17" s="10"/>
    </row>
    <row r="18" spans="1:11">
      <c r="A18" s="7"/>
      <c r="C18" s="3"/>
      <c r="D18" s="3"/>
      <c r="F18" s="7">
        <v>40907</v>
      </c>
      <c r="G18" t="s">
        <v>257</v>
      </c>
      <c r="H18" s="10">
        <v>10.199999999999999</v>
      </c>
      <c r="I18" s="10"/>
      <c r="K18" s="10"/>
    </row>
    <row r="19" spans="1:11">
      <c r="A19" s="7">
        <v>40878</v>
      </c>
      <c r="B19" t="s">
        <v>25</v>
      </c>
      <c r="C19" s="3">
        <v>21.4</v>
      </c>
      <c r="D19" s="3"/>
      <c r="F19" s="7">
        <v>40906</v>
      </c>
      <c r="G19" t="s">
        <v>29</v>
      </c>
      <c r="H19" s="10">
        <v>6.78</v>
      </c>
      <c r="I19" s="10"/>
      <c r="K19" s="10"/>
    </row>
    <row r="20" spans="1:11">
      <c r="A20" s="7">
        <v>40882</v>
      </c>
      <c r="B20" t="s">
        <v>25</v>
      </c>
      <c r="C20" s="3">
        <v>9.4499999999999993</v>
      </c>
      <c r="D20" s="3"/>
      <c r="F20" s="7">
        <v>40905</v>
      </c>
      <c r="G20" t="s">
        <v>121</v>
      </c>
      <c r="H20" s="10">
        <v>8.85</v>
      </c>
      <c r="I20" s="10"/>
      <c r="K20" s="10"/>
    </row>
    <row r="21" spans="1:11">
      <c r="A21" s="7">
        <v>40882</v>
      </c>
      <c r="B21" t="s">
        <v>237</v>
      </c>
      <c r="C21" s="3">
        <v>7.39</v>
      </c>
      <c r="D21" s="3"/>
      <c r="F21" s="7">
        <v>40887</v>
      </c>
      <c r="G21" t="s">
        <v>257</v>
      </c>
      <c r="H21" s="10"/>
      <c r="I21" s="10">
        <v>5.65</v>
      </c>
      <c r="K21" s="10"/>
    </row>
    <row r="22" spans="1:11">
      <c r="A22" s="7">
        <v>40882</v>
      </c>
      <c r="B22" t="s">
        <v>236</v>
      </c>
      <c r="C22" s="3">
        <v>4</v>
      </c>
      <c r="D22" s="3"/>
      <c r="F22" s="7">
        <v>40897</v>
      </c>
      <c r="G22" t="s">
        <v>191</v>
      </c>
      <c r="H22" s="10"/>
      <c r="I22" s="10">
        <v>7.65</v>
      </c>
      <c r="K22" s="10"/>
    </row>
    <row r="23" spans="1:11">
      <c r="A23" s="7">
        <v>40882</v>
      </c>
      <c r="B23" t="s">
        <v>235</v>
      </c>
      <c r="C23" s="3">
        <v>7.59</v>
      </c>
      <c r="D23" s="3"/>
      <c r="F23" s="7">
        <v>40900</v>
      </c>
      <c r="G23" t="s">
        <v>62</v>
      </c>
      <c r="H23" s="10"/>
      <c r="I23" s="10">
        <v>19.690000000000001</v>
      </c>
      <c r="K23" s="10"/>
    </row>
    <row r="24" spans="1:11">
      <c r="A24" s="7">
        <v>40882</v>
      </c>
      <c r="B24" t="s">
        <v>247</v>
      </c>
      <c r="C24" s="63">
        <v>22.35</v>
      </c>
      <c r="D24" s="3"/>
      <c r="F24" s="7">
        <v>40900</v>
      </c>
      <c r="G24" t="s">
        <v>29</v>
      </c>
      <c r="H24" s="10"/>
      <c r="I24" s="10">
        <v>39.450000000000003</v>
      </c>
      <c r="K24" s="10"/>
    </row>
    <row r="25" spans="1:11">
      <c r="A25" s="7">
        <v>40883</v>
      </c>
      <c r="B25" t="s">
        <v>241</v>
      </c>
      <c r="C25" s="3">
        <v>48</v>
      </c>
      <c r="D25" s="3"/>
      <c r="F25" s="7">
        <v>40905</v>
      </c>
      <c r="G25" t="s">
        <v>257</v>
      </c>
      <c r="H25" s="10"/>
      <c r="I25" s="10">
        <v>11.94</v>
      </c>
      <c r="K25" s="10"/>
    </row>
    <row r="26" spans="1:11">
      <c r="A26" s="7">
        <v>40883</v>
      </c>
      <c r="B26" t="s">
        <v>233</v>
      </c>
      <c r="C26" s="3">
        <v>7.25</v>
      </c>
      <c r="D26" s="3"/>
      <c r="H26" s="10"/>
      <c r="I26" s="10"/>
      <c r="K26" s="10"/>
    </row>
    <row r="27" spans="1:11">
      <c r="A27" s="7">
        <v>40883</v>
      </c>
      <c r="B27" t="s">
        <v>234</v>
      </c>
      <c r="C27" s="3">
        <v>7</v>
      </c>
      <c r="D27" s="3"/>
      <c r="H27" s="10"/>
      <c r="I27" s="10"/>
      <c r="K27" s="10"/>
    </row>
    <row r="28" spans="1:11">
      <c r="A28" s="7">
        <v>40883</v>
      </c>
      <c r="B28" t="s">
        <v>68</v>
      </c>
      <c r="C28" s="3">
        <v>50</v>
      </c>
      <c r="D28" s="3"/>
      <c r="H28" s="15"/>
      <c r="I28" s="15"/>
    </row>
    <row r="29" spans="1:11">
      <c r="A29" s="7">
        <v>40885</v>
      </c>
      <c r="B29" t="s">
        <v>246</v>
      </c>
      <c r="C29" s="18">
        <v>139.94999999999999</v>
      </c>
      <c r="D29" s="3"/>
      <c r="F29" s="1" t="s">
        <v>11</v>
      </c>
      <c r="H29" s="15">
        <f>SUM(H3:H27)</f>
        <v>509.31</v>
      </c>
      <c r="I29" s="15">
        <f>SUM(I3:I27)</f>
        <v>121.78999999999999</v>
      </c>
      <c r="K29" s="18">
        <f>SUM(K3:K27)</f>
        <v>1197.94</v>
      </c>
    </row>
    <row r="30" spans="1:11">
      <c r="A30" s="7">
        <v>40889</v>
      </c>
      <c r="B30" t="s">
        <v>245</v>
      </c>
      <c r="C30" s="3">
        <v>99.95</v>
      </c>
      <c r="D30" s="3"/>
      <c r="F30" s="1" t="s">
        <v>9</v>
      </c>
      <c r="H30" s="16">
        <v>250</v>
      </c>
      <c r="I30" s="16"/>
    </row>
    <row r="31" spans="1:11">
      <c r="A31" s="7">
        <v>40890</v>
      </c>
      <c r="B31" t="s">
        <v>244</v>
      </c>
      <c r="C31" s="3">
        <v>32.68</v>
      </c>
      <c r="D31" s="3"/>
      <c r="F31" s="1" t="s">
        <v>12</v>
      </c>
      <c r="H31" s="15">
        <f>H29-H30</f>
        <v>259.31</v>
      </c>
      <c r="I31" s="15">
        <f>I29-I30</f>
        <v>121.78999999999999</v>
      </c>
    </row>
    <row r="32" spans="1:11">
      <c r="A32" s="7">
        <v>40893</v>
      </c>
      <c r="B32" t="s">
        <v>31</v>
      </c>
      <c r="C32" s="3">
        <v>29.98</v>
      </c>
      <c r="D32" s="3"/>
      <c r="H32" s="15"/>
      <c r="I32" s="15"/>
    </row>
    <row r="33" spans="1:9">
      <c r="A33" s="7">
        <v>40897</v>
      </c>
      <c r="B33" t="s">
        <v>31</v>
      </c>
      <c r="C33" s="3">
        <v>6.95</v>
      </c>
      <c r="D33" s="3"/>
      <c r="F33" s="1" t="s">
        <v>10</v>
      </c>
      <c r="H33" s="16">
        <f>November!H34</f>
        <v>138.71</v>
      </c>
      <c r="I33" s="16"/>
    </row>
    <row r="34" spans="1:9">
      <c r="A34" s="7">
        <v>40897</v>
      </c>
      <c r="B34" t="s">
        <v>31</v>
      </c>
      <c r="C34" s="63">
        <v>14.92</v>
      </c>
      <c r="F34" s="1" t="s">
        <v>13</v>
      </c>
      <c r="H34" s="17">
        <f>H31+H33</f>
        <v>398.02</v>
      </c>
      <c r="I34" s="17">
        <f>I31+I33</f>
        <v>121.78999999999999</v>
      </c>
    </row>
    <row r="35" spans="1:9">
      <c r="A35" s="7">
        <v>40897</v>
      </c>
      <c r="B35" t="s">
        <v>31</v>
      </c>
      <c r="C35" s="3">
        <v>10</v>
      </c>
      <c r="H35" s="8"/>
      <c r="I35" s="8"/>
    </row>
    <row r="36" spans="1:9">
      <c r="A36" s="7">
        <v>40898</v>
      </c>
      <c r="B36" t="s">
        <v>248</v>
      </c>
      <c r="C36" s="2">
        <v>69.95</v>
      </c>
      <c r="H36" s="8"/>
      <c r="I36" s="8"/>
    </row>
    <row r="37" spans="1:9">
      <c r="A37" s="7">
        <v>40898</v>
      </c>
      <c r="B37" t="s">
        <v>248</v>
      </c>
      <c r="C37" t="s">
        <v>250</v>
      </c>
      <c r="H37" s="8"/>
      <c r="I37" s="8"/>
    </row>
    <row r="38" spans="1:9">
      <c r="A38" s="7">
        <v>40904</v>
      </c>
      <c r="B38" t="s">
        <v>31</v>
      </c>
      <c r="C38">
        <v>13.69</v>
      </c>
      <c r="H38" s="8"/>
      <c r="I38" s="8"/>
    </row>
    <row r="39" spans="1:9">
      <c r="A39" s="7">
        <v>40905</v>
      </c>
      <c r="B39" t="s">
        <v>31</v>
      </c>
      <c r="C39" t="s">
        <v>251</v>
      </c>
      <c r="H39" s="8"/>
      <c r="I39" s="8"/>
    </row>
    <row r="40" spans="1:9">
      <c r="A40" s="7">
        <v>40905</v>
      </c>
      <c r="B40" t="s">
        <v>233</v>
      </c>
      <c r="C40" s="2">
        <v>8.9</v>
      </c>
      <c r="H40" s="8"/>
      <c r="I40" s="8"/>
    </row>
    <row r="41" spans="1:9">
      <c r="H41" s="8"/>
      <c r="I41" s="8"/>
    </row>
    <row r="42" spans="1:9">
      <c r="H42" s="8"/>
      <c r="I42" s="8"/>
    </row>
    <row r="43" spans="1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A12" sqref="A12:D16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3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3">
      <c r="C2" s="8"/>
      <c r="D2" s="8"/>
      <c r="H2" s="8"/>
      <c r="I2" s="8"/>
      <c r="K2" s="8"/>
    </row>
    <row r="3" spans="1:13">
      <c r="A3" s="13">
        <v>40603</v>
      </c>
      <c r="B3" s="46" t="s">
        <v>6</v>
      </c>
      <c r="C3" s="47"/>
      <c r="D3" s="3">
        <v>510.5</v>
      </c>
      <c r="F3" s="13">
        <v>40182</v>
      </c>
      <c r="G3" t="s">
        <v>6</v>
      </c>
      <c r="H3" s="10"/>
      <c r="I3" s="10"/>
      <c r="K3" s="10">
        <v>1081</v>
      </c>
    </row>
    <row r="4" spans="1:13">
      <c r="A4" s="13">
        <v>40603</v>
      </c>
      <c r="B4" s="46" t="s">
        <v>19</v>
      </c>
      <c r="C4" s="3"/>
      <c r="D4" s="3">
        <v>150</v>
      </c>
      <c r="F4" s="13">
        <v>40206</v>
      </c>
      <c r="G4" t="s">
        <v>28</v>
      </c>
      <c r="H4" s="10"/>
      <c r="I4" s="10"/>
      <c r="K4" s="10">
        <v>63</v>
      </c>
    </row>
    <row r="5" spans="1:13">
      <c r="A5" s="13">
        <v>40605</v>
      </c>
      <c r="B5" s="46" t="s">
        <v>4</v>
      </c>
      <c r="C5" s="3"/>
      <c r="D5" s="3">
        <v>102.26</v>
      </c>
      <c r="F5" s="13"/>
      <c r="G5" t="s">
        <v>32</v>
      </c>
      <c r="H5" s="10"/>
      <c r="I5" s="10"/>
      <c r="K5" s="10">
        <v>53.94</v>
      </c>
    </row>
    <row r="6" spans="1:13">
      <c r="A6" s="13">
        <v>40603</v>
      </c>
      <c r="B6" s="46" t="s">
        <v>5</v>
      </c>
      <c r="C6" s="3"/>
      <c r="D6" s="3">
        <v>60.32</v>
      </c>
      <c r="F6" s="13">
        <v>40604</v>
      </c>
      <c r="G6" t="s">
        <v>29</v>
      </c>
      <c r="H6" s="10">
        <v>18.399999999999999</v>
      </c>
      <c r="I6" s="10"/>
      <c r="K6" s="10"/>
    </row>
    <row r="7" spans="1:13">
      <c r="A7" s="13">
        <v>40623</v>
      </c>
      <c r="B7" s="27" t="s">
        <v>20</v>
      </c>
      <c r="C7" s="37"/>
      <c r="D7" s="37">
        <v>49.94</v>
      </c>
      <c r="F7" s="7">
        <v>40607</v>
      </c>
      <c r="G7" t="s">
        <v>87</v>
      </c>
      <c r="H7" s="10"/>
      <c r="I7" s="10">
        <v>5.32</v>
      </c>
      <c r="K7" s="10"/>
    </row>
    <row r="8" spans="1:13">
      <c r="A8" s="7">
        <v>40603</v>
      </c>
      <c r="B8" s="46" t="s">
        <v>21</v>
      </c>
      <c r="C8" s="3"/>
      <c r="D8" s="3">
        <v>3.2</v>
      </c>
      <c r="F8" s="7">
        <v>40607</v>
      </c>
      <c r="G8" t="s">
        <v>88</v>
      </c>
      <c r="H8" s="10"/>
      <c r="I8" s="10">
        <v>7.98</v>
      </c>
      <c r="K8" s="10"/>
    </row>
    <row r="9" spans="1:13">
      <c r="A9" s="7">
        <v>40617</v>
      </c>
      <c r="B9" s="27" t="s">
        <v>41</v>
      </c>
      <c r="C9" s="37"/>
      <c r="D9" s="37">
        <v>49</v>
      </c>
      <c r="F9" s="7">
        <v>40607</v>
      </c>
      <c r="G9" t="s">
        <v>90</v>
      </c>
      <c r="H9" s="10"/>
      <c r="I9" s="10">
        <v>24.92</v>
      </c>
      <c r="K9" s="10"/>
    </row>
    <row r="10" spans="1:13">
      <c r="B10" s="25" t="s">
        <v>38</v>
      </c>
      <c r="F10" s="13">
        <v>40609</v>
      </c>
      <c r="G10" t="s">
        <v>29</v>
      </c>
      <c r="H10" s="10">
        <v>8.75</v>
      </c>
      <c r="I10" s="10"/>
      <c r="K10" s="10"/>
    </row>
    <row r="11" spans="1:13">
      <c r="A11" s="7">
        <v>40603</v>
      </c>
      <c r="B11" s="46" t="s">
        <v>73</v>
      </c>
      <c r="C11" s="47"/>
      <c r="D11" s="3">
        <v>8</v>
      </c>
      <c r="F11" s="13">
        <v>40609</v>
      </c>
      <c r="G11" t="s">
        <v>25</v>
      </c>
      <c r="H11" s="10">
        <f>45.15-2.25-1.65-1.95-3.75</f>
        <v>35.549999999999997</v>
      </c>
      <c r="I11" s="10"/>
      <c r="K11" s="10"/>
    </row>
    <row r="12" spans="1:13">
      <c r="A12" s="7"/>
      <c r="B12" s="38" t="s">
        <v>22</v>
      </c>
      <c r="F12" s="13">
        <v>40603</v>
      </c>
      <c r="G12" t="s">
        <v>92</v>
      </c>
      <c r="H12" s="10">
        <v>14.37</v>
      </c>
      <c r="I12" s="10"/>
      <c r="K12" s="10"/>
    </row>
    <row r="13" spans="1:13">
      <c r="A13" s="7">
        <v>40609</v>
      </c>
      <c r="B13" s="38" t="s">
        <v>79</v>
      </c>
      <c r="D13" s="39">
        <v>11.88</v>
      </c>
      <c r="F13" s="13">
        <v>40612</v>
      </c>
      <c r="G13" t="s">
        <v>92</v>
      </c>
      <c r="H13" s="10">
        <v>5.71</v>
      </c>
      <c r="I13" s="10"/>
      <c r="K13" s="10"/>
    </row>
    <row r="14" spans="1:13">
      <c r="A14" s="7">
        <v>40609</v>
      </c>
      <c r="B14" s="44" t="s">
        <v>80</v>
      </c>
      <c r="C14" s="3"/>
      <c r="D14" s="39">
        <v>23.76</v>
      </c>
      <c r="F14" s="13">
        <v>40614</v>
      </c>
      <c r="G14" t="s">
        <v>93</v>
      </c>
      <c r="H14" s="10"/>
      <c r="I14" s="10">
        <v>162.11000000000001</v>
      </c>
      <c r="K14" s="10"/>
      <c r="L14" s="24"/>
      <c r="M14" s="24"/>
    </row>
    <row r="15" spans="1:13">
      <c r="A15" s="7">
        <v>40604</v>
      </c>
      <c r="B15" s="38" t="s">
        <v>27</v>
      </c>
      <c r="C15" s="3"/>
      <c r="D15" s="39">
        <v>151</v>
      </c>
      <c r="F15" s="13">
        <v>40614</v>
      </c>
      <c r="G15" t="s">
        <v>94</v>
      </c>
      <c r="H15" s="10"/>
      <c r="I15" s="10">
        <v>170.6</v>
      </c>
      <c r="K15" s="10"/>
    </row>
    <row r="16" spans="1:13">
      <c r="A16" s="7"/>
      <c r="B16" s="38" t="s">
        <v>69</v>
      </c>
      <c r="C16" s="3"/>
      <c r="D16" s="39">
        <v>40</v>
      </c>
      <c r="F16" s="13">
        <v>40616</v>
      </c>
      <c r="G16" t="s">
        <v>26</v>
      </c>
      <c r="H16" s="10">
        <f>0.49+0.89+0.99+1.49</f>
        <v>3.8600000000000003</v>
      </c>
      <c r="I16" s="10"/>
      <c r="K16" s="10"/>
    </row>
    <row r="17" spans="1:11">
      <c r="A17" s="7"/>
      <c r="B17" s="27"/>
      <c r="C17" s="3"/>
      <c r="D17" s="3"/>
      <c r="F17" s="13">
        <v>40626</v>
      </c>
      <c r="G17" t="s">
        <v>92</v>
      </c>
      <c r="H17" s="10">
        <v>31.74</v>
      </c>
      <c r="I17" s="10"/>
      <c r="K17" s="10"/>
    </row>
    <row r="18" spans="1:11">
      <c r="A18" s="7"/>
      <c r="B18" s="27"/>
      <c r="D18" s="3"/>
      <c r="F18" s="13">
        <v>40628</v>
      </c>
      <c r="G18" t="s">
        <v>99</v>
      </c>
      <c r="H18" s="10"/>
      <c r="I18" s="10">
        <v>10.18</v>
      </c>
      <c r="K18" s="10"/>
    </row>
    <row r="19" spans="1:11">
      <c r="A19" s="7">
        <v>40607</v>
      </c>
      <c r="B19" s="27" t="s">
        <v>83</v>
      </c>
      <c r="C19" s="3">
        <v>14.25</v>
      </c>
      <c r="D19" s="3"/>
      <c r="F19" s="13">
        <v>40628</v>
      </c>
      <c r="G19" t="s">
        <v>103</v>
      </c>
      <c r="H19" s="10">
        <v>4.9800000000000004</v>
      </c>
      <c r="I19" s="10"/>
      <c r="K19" s="10"/>
    </row>
    <row r="20" spans="1:11">
      <c r="A20" s="7">
        <v>40607</v>
      </c>
      <c r="B20" s="27" t="s">
        <v>84</v>
      </c>
      <c r="C20" s="3">
        <v>9.1</v>
      </c>
      <c r="F20" s="13">
        <v>40628</v>
      </c>
      <c r="G20" t="s">
        <v>25</v>
      </c>
      <c r="H20" s="10">
        <f>21.75-0.65-0.65-3.25-2.25-6.45</f>
        <v>8.5000000000000036</v>
      </c>
      <c r="I20" s="10"/>
      <c r="K20" s="10"/>
    </row>
    <row r="21" spans="1:11">
      <c r="A21" s="7">
        <v>40607</v>
      </c>
      <c r="B21" s="27" t="s">
        <v>63</v>
      </c>
      <c r="C21" s="3">
        <v>8.5500000000000007</v>
      </c>
      <c r="D21" s="3"/>
      <c r="F21" s="13"/>
      <c r="H21" s="10"/>
      <c r="I21" s="10"/>
      <c r="K21" s="10"/>
    </row>
    <row r="22" spans="1:11">
      <c r="A22" s="7">
        <v>40607</v>
      </c>
      <c r="B22" s="27" t="s">
        <v>87</v>
      </c>
      <c r="C22" s="3">
        <v>20.84</v>
      </c>
      <c r="F22" s="13"/>
      <c r="H22" s="10"/>
      <c r="I22" s="10"/>
      <c r="K22" s="10"/>
    </row>
    <row r="23" spans="1:11">
      <c r="A23" s="7">
        <v>40607</v>
      </c>
      <c r="B23" s="27" t="s">
        <v>89</v>
      </c>
      <c r="C23" s="3">
        <v>12.95</v>
      </c>
      <c r="D23" s="3"/>
      <c r="F23" s="13"/>
      <c r="H23" s="10"/>
      <c r="I23" s="10"/>
      <c r="K23" s="10"/>
    </row>
    <row r="24" spans="1:11">
      <c r="A24" s="7"/>
      <c r="B24" s="27" t="s">
        <v>91</v>
      </c>
      <c r="C24" s="3">
        <v>10</v>
      </c>
      <c r="D24" s="3"/>
      <c r="F24" s="13"/>
      <c r="H24" s="10"/>
      <c r="I24" s="10"/>
      <c r="K24" s="10"/>
    </row>
    <row r="25" spans="1:11">
      <c r="A25" s="7">
        <v>40625</v>
      </c>
      <c r="B25" s="27" t="s">
        <v>95</v>
      </c>
      <c r="C25" s="3">
        <v>6.45</v>
      </c>
      <c r="D25" s="3"/>
      <c r="H25" s="10"/>
      <c r="I25" s="10"/>
      <c r="K25" s="10"/>
    </row>
    <row r="26" spans="1:11">
      <c r="A26" s="7">
        <v>40611</v>
      </c>
      <c r="B26" s="27" t="s">
        <v>96</v>
      </c>
      <c r="C26" s="3">
        <v>7.5</v>
      </c>
      <c r="D26" s="3"/>
      <c r="H26" s="10"/>
      <c r="I26" s="10"/>
      <c r="K26" s="10"/>
    </row>
    <row r="27" spans="1:11">
      <c r="A27" s="7">
        <v>40611</v>
      </c>
      <c r="B27" s="27" t="s">
        <v>59</v>
      </c>
      <c r="C27" s="3">
        <v>6.8</v>
      </c>
      <c r="D27" s="3"/>
      <c r="H27" s="10"/>
      <c r="I27" s="10"/>
      <c r="K27" s="10"/>
    </row>
    <row r="28" spans="1:11">
      <c r="A28" s="7">
        <v>40616</v>
      </c>
      <c r="B28" s="27" t="s">
        <v>26</v>
      </c>
      <c r="C28" s="3">
        <v>8.6999999999999993</v>
      </c>
      <c r="D28" s="3"/>
      <c r="H28" s="15"/>
      <c r="I28" s="15"/>
    </row>
    <row r="29" spans="1:11">
      <c r="A29" s="7">
        <v>40624</v>
      </c>
      <c r="B29" s="27" t="s">
        <v>97</v>
      </c>
      <c r="C29" s="3">
        <v>9.6999999999999993</v>
      </c>
      <c r="D29" s="3"/>
      <c r="F29" s="1" t="s">
        <v>11</v>
      </c>
      <c r="H29" s="15">
        <f>SUM(H3:H27)</f>
        <v>131.85999999999999</v>
      </c>
      <c r="I29" s="15">
        <f>SUM(I3:I27)</f>
        <v>381.11</v>
      </c>
      <c r="K29" s="18">
        <f>SUM(K3:K27)</f>
        <v>1197.94</v>
      </c>
    </row>
    <row r="30" spans="1:11">
      <c r="A30" s="7">
        <v>40611</v>
      </c>
      <c r="B30" s="27" t="s">
        <v>98</v>
      </c>
      <c r="C30">
        <v>20.6</v>
      </c>
      <c r="D30" s="3"/>
      <c r="F30" s="1" t="s">
        <v>9</v>
      </c>
      <c r="H30" s="16"/>
      <c r="I30" s="16">
        <v>332.71</v>
      </c>
    </row>
    <row r="31" spans="1:11">
      <c r="A31" s="7">
        <v>40631</v>
      </c>
      <c r="B31" s="27" t="s">
        <v>59</v>
      </c>
      <c r="C31" s="3">
        <v>5.35</v>
      </c>
      <c r="D31" s="3"/>
      <c r="F31" s="1" t="s">
        <v>12</v>
      </c>
      <c r="H31" s="15">
        <f>H29-H30</f>
        <v>131.85999999999999</v>
      </c>
      <c r="I31" s="15">
        <f>I29-I30</f>
        <v>48.400000000000034</v>
      </c>
    </row>
    <row r="32" spans="1:11">
      <c r="A32" s="7"/>
      <c r="B32" s="27"/>
      <c r="C32" s="3"/>
      <c r="D32" s="3"/>
      <c r="H32" s="15"/>
      <c r="I32" s="15"/>
    </row>
    <row r="33" spans="1:9">
      <c r="A33" s="7"/>
      <c r="B33" s="27"/>
      <c r="C33" s="3"/>
      <c r="D33" s="3"/>
      <c r="F33" s="1" t="s">
        <v>10</v>
      </c>
      <c r="H33" s="16">
        <f>Februar!H34</f>
        <v>26.640000000000043</v>
      </c>
      <c r="I33" s="16">
        <f>Februar!I34</f>
        <v>109.86000000000001</v>
      </c>
    </row>
    <row r="34" spans="1:9">
      <c r="A34" s="7"/>
      <c r="B34" s="27"/>
      <c r="C34" s="3"/>
      <c r="F34" s="1" t="s">
        <v>13</v>
      </c>
      <c r="H34" s="17">
        <f>H31+H33</f>
        <v>158.50000000000003</v>
      </c>
      <c r="I34" s="17">
        <f>I31+I33</f>
        <v>158.26000000000005</v>
      </c>
    </row>
    <row r="35" spans="1:9">
      <c r="A35" s="7"/>
      <c r="B35" s="27"/>
      <c r="C35" s="3"/>
      <c r="H35" s="8"/>
      <c r="I35" s="8"/>
    </row>
    <row r="36" spans="1:9">
      <c r="H36" s="8"/>
      <c r="I36" s="8"/>
    </row>
    <row r="37" spans="1:9">
      <c r="H37" s="8"/>
      <c r="I37" s="8"/>
    </row>
    <row r="38" spans="1:9">
      <c r="H38" s="8"/>
      <c r="I38" s="8"/>
    </row>
    <row r="39" spans="1:9">
      <c r="H39" s="8"/>
      <c r="I39" s="8"/>
    </row>
    <row r="40" spans="1:9">
      <c r="B40" s="1" t="s">
        <v>11</v>
      </c>
      <c r="C40" s="22">
        <f>SUM(C3:C39)</f>
        <v>140.79</v>
      </c>
      <c r="D40" s="22">
        <f>SUM(D3:D39)</f>
        <v>1159.8600000000001</v>
      </c>
      <c r="H40" s="8"/>
      <c r="I40" s="8"/>
    </row>
    <row r="41" spans="1:9">
      <c r="B41" s="1" t="s">
        <v>16</v>
      </c>
      <c r="C41" s="65">
        <v>1886.16</v>
      </c>
      <c r="D41" s="65"/>
      <c r="H41" s="8"/>
      <c r="I41" s="8"/>
    </row>
    <row r="42" spans="1:9">
      <c r="B42" s="1" t="s">
        <v>17</v>
      </c>
      <c r="C42" s="22"/>
      <c r="D42"/>
      <c r="H42" s="8"/>
      <c r="I42" s="8"/>
    </row>
    <row r="43" spans="1:9">
      <c r="B43" s="1" t="s">
        <v>18</v>
      </c>
      <c r="C43" s="22"/>
      <c r="D43" s="22"/>
      <c r="H43" s="8"/>
      <c r="I43" s="8"/>
    </row>
    <row r="44" spans="1:9">
      <c r="B44" s="1" t="s">
        <v>12</v>
      </c>
      <c r="C44" s="65">
        <f>C41-C40-D40-D42-D43</f>
        <v>585.51</v>
      </c>
      <c r="D44" s="65"/>
    </row>
  </sheetData>
  <mergeCells count="2">
    <mergeCell ref="C41:D41"/>
    <mergeCell ref="C44:D4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B13" sqref="B13:D13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13">
        <v>40544</v>
      </c>
      <c r="B3" s="27" t="s">
        <v>6</v>
      </c>
      <c r="C3" s="42"/>
      <c r="D3" s="43">
        <v>510.5</v>
      </c>
      <c r="F3" s="13">
        <v>40182</v>
      </c>
      <c r="G3" t="s">
        <v>6</v>
      </c>
      <c r="H3" s="10"/>
      <c r="I3" s="10"/>
      <c r="K3" s="10">
        <v>1081</v>
      </c>
    </row>
    <row r="4" spans="1:11">
      <c r="A4" s="13">
        <v>40544</v>
      </c>
      <c r="B4" s="27" t="s">
        <v>19</v>
      </c>
      <c r="C4" s="43"/>
      <c r="D4" s="43">
        <v>150</v>
      </c>
      <c r="F4" s="13">
        <v>40206</v>
      </c>
      <c r="G4" t="s">
        <v>28</v>
      </c>
      <c r="H4" s="10"/>
      <c r="I4" s="10"/>
      <c r="K4" s="10">
        <v>63</v>
      </c>
    </row>
    <row r="5" spans="1:11">
      <c r="A5" s="13">
        <v>40577</v>
      </c>
      <c r="B5" s="27" t="s">
        <v>4</v>
      </c>
      <c r="C5" s="43"/>
      <c r="D5" s="43">
        <v>102.26</v>
      </c>
      <c r="F5" s="13">
        <v>40577</v>
      </c>
      <c r="G5" t="s">
        <v>25</v>
      </c>
      <c r="H5" s="10">
        <f>5.95+1+1.35+1.65+2.85+2.65+2.75+1.95+1.45+3.95</f>
        <v>25.55</v>
      </c>
      <c r="I5" s="10"/>
      <c r="K5" s="10"/>
    </row>
    <row r="6" spans="1:11">
      <c r="A6" s="13">
        <v>40575</v>
      </c>
      <c r="B6" s="27" t="s">
        <v>5</v>
      </c>
      <c r="C6" s="43"/>
      <c r="D6" s="43">
        <v>60.32</v>
      </c>
      <c r="F6" s="7">
        <v>40578</v>
      </c>
      <c r="G6" t="s">
        <v>61</v>
      </c>
      <c r="H6" s="10">
        <v>22.89</v>
      </c>
      <c r="I6" s="10"/>
      <c r="K6" s="10"/>
    </row>
    <row r="7" spans="1:11">
      <c r="A7" s="13">
        <v>40592</v>
      </c>
      <c r="B7" s="27" t="s">
        <v>20</v>
      </c>
      <c r="C7" s="43"/>
      <c r="D7" s="43">
        <v>49.94</v>
      </c>
      <c r="F7" s="7">
        <v>40582</v>
      </c>
      <c r="G7" t="s">
        <v>62</v>
      </c>
      <c r="H7" s="10"/>
      <c r="I7" s="10">
        <v>22.6</v>
      </c>
      <c r="K7" s="10"/>
    </row>
    <row r="8" spans="1:11">
      <c r="A8" s="13">
        <v>40575</v>
      </c>
      <c r="B8" s="27" t="s">
        <v>21</v>
      </c>
      <c r="C8" s="43"/>
      <c r="D8" s="43">
        <v>2.2999999999999998</v>
      </c>
      <c r="F8" s="7">
        <v>40584</v>
      </c>
      <c r="G8" t="s">
        <v>64</v>
      </c>
      <c r="H8" s="10">
        <v>36</v>
      </c>
      <c r="I8" s="10"/>
      <c r="K8" s="10"/>
    </row>
    <row r="9" spans="1:11">
      <c r="A9" s="13">
        <v>40590</v>
      </c>
      <c r="B9" s="27" t="s">
        <v>41</v>
      </c>
      <c r="C9" s="43"/>
      <c r="D9" s="43">
        <v>49</v>
      </c>
      <c r="F9" s="7">
        <v>40585</v>
      </c>
      <c r="G9" t="s">
        <v>61</v>
      </c>
      <c r="H9" s="10">
        <v>42.58</v>
      </c>
      <c r="I9" s="10"/>
      <c r="K9" s="10"/>
    </row>
    <row r="10" spans="1:11">
      <c r="A10" s="13">
        <v>40588</v>
      </c>
      <c r="B10" s="27" t="s">
        <v>73</v>
      </c>
      <c r="D10" s="3">
        <v>8</v>
      </c>
      <c r="F10" s="7">
        <v>40581</v>
      </c>
      <c r="G10" t="s">
        <v>46</v>
      </c>
      <c r="H10" s="10">
        <v>2.04</v>
      </c>
      <c r="I10" s="10"/>
      <c r="K10" s="10"/>
    </row>
    <row r="11" spans="1:11">
      <c r="A11" s="7"/>
      <c r="B11" s="25" t="s">
        <v>38</v>
      </c>
      <c r="F11" s="7">
        <v>40589</v>
      </c>
      <c r="G11" t="s">
        <v>29</v>
      </c>
      <c r="H11" s="10">
        <v>7.36</v>
      </c>
      <c r="I11" s="10"/>
      <c r="K11" s="10"/>
    </row>
    <row r="12" spans="1:11">
      <c r="A12" s="7">
        <v>40598</v>
      </c>
      <c r="B12" s="25" t="s">
        <v>53</v>
      </c>
      <c r="D12" s="37">
        <v>10</v>
      </c>
      <c r="F12" s="7">
        <v>40595</v>
      </c>
      <c r="G12" t="s">
        <v>26</v>
      </c>
      <c r="H12" s="10">
        <f>1.29+1.79+0.59+1.19+1.02+1.38</f>
        <v>7.2599999999999989</v>
      </c>
      <c r="I12" s="10"/>
      <c r="K12" s="10"/>
    </row>
    <row r="13" spans="1:11">
      <c r="A13" s="7">
        <v>40575</v>
      </c>
      <c r="B13" s="38" t="s">
        <v>23</v>
      </c>
      <c r="C13" s="39"/>
      <c r="D13" s="39">
        <v>126</v>
      </c>
      <c r="F13" s="7">
        <v>40596</v>
      </c>
      <c r="G13" t="s">
        <v>81</v>
      </c>
      <c r="H13" s="10">
        <v>10</v>
      </c>
      <c r="I13" s="10"/>
      <c r="K13" s="10"/>
    </row>
    <row r="14" spans="1:11">
      <c r="A14" s="7">
        <v>40585</v>
      </c>
      <c r="B14" s="38" t="s">
        <v>44</v>
      </c>
      <c r="C14" s="40"/>
      <c r="D14" s="39">
        <v>126</v>
      </c>
      <c r="F14" s="7">
        <v>40597</v>
      </c>
      <c r="G14" t="s">
        <v>81</v>
      </c>
      <c r="H14" s="10"/>
      <c r="I14" s="10">
        <v>88.01</v>
      </c>
      <c r="K14" s="10"/>
    </row>
    <row r="15" spans="1:11">
      <c r="D15" s="3"/>
      <c r="F15" s="7">
        <v>40578</v>
      </c>
      <c r="G15" t="s">
        <v>62</v>
      </c>
      <c r="H15" s="10"/>
      <c r="I15" s="10">
        <v>17.13</v>
      </c>
      <c r="K15" s="10"/>
    </row>
    <row r="16" spans="1:11">
      <c r="A16" s="7">
        <v>40577</v>
      </c>
      <c r="B16" s="27" t="s">
        <v>51</v>
      </c>
      <c r="C16" s="3">
        <v>19.8</v>
      </c>
      <c r="D16" s="3"/>
      <c r="F16" s="7">
        <v>40602</v>
      </c>
      <c r="G16" t="s">
        <v>85</v>
      </c>
      <c r="H16" s="10">
        <v>20.49</v>
      </c>
      <c r="I16" s="10"/>
      <c r="K16" s="10"/>
    </row>
    <row r="17" spans="1:11">
      <c r="A17" s="7">
        <v>40575</v>
      </c>
      <c r="B17" s="27" t="s">
        <v>59</v>
      </c>
      <c r="C17" s="3">
        <f>5.9+0.9</f>
        <v>6.8000000000000007</v>
      </c>
      <c r="D17" s="3"/>
      <c r="H17" s="10"/>
      <c r="I17" s="10"/>
      <c r="K17" s="10"/>
    </row>
    <row r="18" spans="1:11">
      <c r="A18" s="7">
        <v>40577</v>
      </c>
      <c r="B18" s="27" t="s">
        <v>25</v>
      </c>
      <c r="C18" s="28">
        <f>34.26-H5</f>
        <v>8.7099999999999973</v>
      </c>
      <c r="D18" s="3"/>
      <c r="H18" s="10"/>
      <c r="I18" s="10"/>
      <c r="K18" s="10"/>
    </row>
    <row r="19" spans="1:11">
      <c r="A19" s="7">
        <v>40587</v>
      </c>
      <c r="B19" s="27" t="s">
        <v>66</v>
      </c>
      <c r="C19" s="3">
        <v>41.15</v>
      </c>
      <c r="D19" s="3"/>
      <c r="H19" s="10"/>
      <c r="I19" s="10"/>
      <c r="K19" s="10"/>
    </row>
    <row r="20" spans="1:11">
      <c r="A20" s="7">
        <v>40584</v>
      </c>
      <c r="B20" s="27" t="s">
        <v>59</v>
      </c>
      <c r="C20" s="3">
        <v>6.8</v>
      </c>
      <c r="D20" s="3"/>
      <c r="H20" s="10"/>
      <c r="I20" s="10"/>
      <c r="K20" s="10"/>
    </row>
    <row r="21" spans="1:11">
      <c r="A21" s="7">
        <v>40585</v>
      </c>
      <c r="B21" s="27" t="s">
        <v>67</v>
      </c>
      <c r="C21" s="3">
        <v>30.65</v>
      </c>
      <c r="D21" s="3"/>
      <c r="H21" s="10"/>
      <c r="I21" s="10"/>
      <c r="K21" s="10"/>
    </row>
    <row r="22" spans="1:11">
      <c r="A22" s="7">
        <v>40583</v>
      </c>
      <c r="B22" s="27" t="s">
        <v>51</v>
      </c>
      <c r="C22" s="3">
        <v>16.600000000000001</v>
      </c>
      <c r="D22" s="3"/>
      <c r="H22" s="10"/>
      <c r="I22" s="10"/>
      <c r="K22" s="10"/>
    </row>
    <row r="23" spans="1:11">
      <c r="A23" s="7">
        <v>40581</v>
      </c>
      <c r="B23" s="27" t="s">
        <v>29</v>
      </c>
      <c r="C23" s="3">
        <v>7.08</v>
      </c>
      <c r="D23" s="3"/>
      <c r="H23" s="10"/>
      <c r="I23" s="10"/>
      <c r="K23" s="10"/>
    </row>
    <row r="24" spans="1:11">
      <c r="A24" s="7">
        <v>40578</v>
      </c>
      <c r="B24" s="27" t="s">
        <v>68</v>
      </c>
      <c r="C24" s="3">
        <v>30</v>
      </c>
      <c r="D24" s="3"/>
      <c r="H24" s="10"/>
      <c r="I24" s="10"/>
      <c r="K24" s="10"/>
    </row>
    <row r="25" spans="1:11">
      <c r="A25" s="7">
        <v>40592</v>
      </c>
      <c r="B25" s="27" t="s">
        <v>31</v>
      </c>
      <c r="C25" s="3">
        <v>14.6</v>
      </c>
      <c r="D25" s="3"/>
      <c r="H25" s="10"/>
      <c r="I25" s="10"/>
      <c r="K25" s="10"/>
    </row>
    <row r="26" spans="1:11">
      <c r="A26" s="7">
        <v>40591</v>
      </c>
      <c r="B26" s="27" t="s">
        <v>70</v>
      </c>
      <c r="C26" s="3">
        <v>46</v>
      </c>
      <c r="D26" s="3"/>
      <c r="H26" s="10"/>
      <c r="I26" s="10"/>
      <c r="K26" s="10"/>
    </row>
    <row r="27" spans="1:11">
      <c r="A27" s="7">
        <v>40591</v>
      </c>
      <c r="B27" s="27" t="s">
        <v>58</v>
      </c>
      <c r="C27" s="3">
        <v>97.75</v>
      </c>
      <c r="D27" s="3"/>
      <c r="H27" s="10"/>
      <c r="I27" s="10"/>
      <c r="K27" s="10"/>
    </row>
    <row r="28" spans="1:11">
      <c r="A28" s="7">
        <v>40591</v>
      </c>
      <c r="B28" s="27" t="s">
        <v>71</v>
      </c>
      <c r="C28" s="3">
        <v>52.25</v>
      </c>
      <c r="D28" s="3"/>
      <c r="H28" s="15"/>
      <c r="I28" s="15"/>
    </row>
    <row r="29" spans="1:11">
      <c r="A29" s="7">
        <v>40590</v>
      </c>
      <c r="B29" s="27" t="s">
        <v>72</v>
      </c>
      <c r="C29" s="3">
        <v>59</v>
      </c>
      <c r="D29" s="3"/>
      <c r="F29" s="1" t="s">
        <v>11</v>
      </c>
      <c r="H29" s="15">
        <f>SUM(H3:H27)</f>
        <v>174.17000000000002</v>
      </c>
      <c r="I29" s="15">
        <f>SUM(I3:I27)</f>
        <v>127.74000000000001</v>
      </c>
      <c r="K29" s="18">
        <f>SUM(K3:K27)</f>
        <v>1144</v>
      </c>
    </row>
    <row r="30" spans="1:11">
      <c r="A30" s="7">
        <v>40588</v>
      </c>
      <c r="B30" s="27" t="s">
        <v>31</v>
      </c>
      <c r="C30" s="2">
        <v>4.7699999999999996</v>
      </c>
      <c r="D30" s="3"/>
      <c r="F30" s="1" t="s">
        <v>9</v>
      </c>
      <c r="H30" s="16">
        <v>180</v>
      </c>
      <c r="I30" s="16">
        <v>60</v>
      </c>
    </row>
    <row r="31" spans="1:11">
      <c r="A31" s="7">
        <v>40588</v>
      </c>
      <c r="B31" s="27" t="s">
        <v>31</v>
      </c>
      <c r="C31" s="3">
        <v>19.95</v>
      </c>
      <c r="D31" s="3"/>
      <c r="F31" s="1" t="s">
        <v>12</v>
      </c>
      <c r="H31" s="15">
        <f>H29-H30</f>
        <v>-5.8299999999999841</v>
      </c>
      <c r="I31" s="15">
        <f>I29-I30</f>
        <v>67.740000000000009</v>
      </c>
    </row>
    <row r="32" spans="1:11">
      <c r="A32" s="7">
        <v>40588</v>
      </c>
      <c r="B32" s="27" t="s">
        <v>31</v>
      </c>
      <c r="C32" s="3">
        <v>28.9</v>
      </c>
      <c r="D32" s="3"/>
      <c r="H32" s="15"/>
      <c r="I32" s="15"/>
    </row>
    <row r="33" spans="1:9">
      <c r="A33" s="7">
        <v>40595</v>
      </c>
      <c r="B33" s="27" t="s">
        <v>74</v>
      </c>
      <c r="C33" s="2">
        <v>15.75</v>
      </c>
      <c r="F33" s="1" t="s">
        <v>10</v>
      </c>
      <c r="H33" s="16">
        <f>Januar!H34</f>
        <v>32.470000000000027</v>
      </c>
      <c r="I33" s="16">
        <f>Januar!I34</f>
        <v>42.12</v>
      </c>
    </row>
    <row r="34" spans="1:9">
      <c r="A34" s="7">
        <v>40591</v>
      </c>
      <c r="B34" s="27" t="s">
        <v>75</v>
      </c>
      <c r="C34" s="2">
        <v>9.9</v>
      </c>
      <c r="F34" s="1" t="s">
        <v>13</v>
      </c>
      <c r="H34" s="17">
        <f>H31+H33</f>
        <v>26.640000000000043</v>
      </c>
      <c r="I34" s="17">
        <f>I31+I33</f>
        <v>109.86000000000001</v>
      </c>
    </row>
    <row r="35" spans="1:9">
      <c r="A35" s="7">
        <v>40595</v>
      </c>
      <c r="B35" s="27" t="s">
        <v>26</v>
      </c>
      <c r="C35" s="2">
        <f>1.69+1.69+2.99+2.99+1.79</f>
        <v>11.149999999999999</v>
      </c>
      <c r="H35" s="8"/>
      <c r="I35" s="8"/>
    </row>
    <row r="36" spans="1:9">
      <c r="A36" s="7">
        <v>40596</v>
      </c>
      <c r="B36" s="27" t="s">
        <v>59</v>
      </c>
      <c r="C36" s="2">
        <v>5.35</v>
      </c>
      <c r="H36" s="8"/>
      <c r="I36" s="8"/>
    </row>
    <row r="37" spans="1:9">
      <c r="A37" s="7">
        <v>40597</v>
      </c>
      <c r="B37" s="24" t="s">
        <v>82</v>
      </c>
      <c r="C37" s="2">
        <v>7</v>
      </c>
      <c r="H37" s="8"/>
      <c r="I37" s="8"/>
    </row>
    <row r="38" spans="1:9">
      <c r="A38" s="7">
        <v>40597</v>
      </c>
      <c r="B38" s="27" t="s">
        <v>34</v>
      </c>
      <c r="C38" s="2">
        <v>17.89</v>
      </c>
      <c r="H38" s="8"/>
      <c r="I38" s="8"/>
    </row>
    <row r="39" spans="1:9">
      <c r="A39" s="7">
        <v>40598</v>
      </c>
      <c r="B39" s="27" t="s">
        <v>86</v>
      </c>
      <c r="C39" s="2">
        <v>7.8</v>
      </c>
      <c r="H39" s="8"/>
      <c r="I39" s="8"/>
    </row>
    <row r="40" spans="1:9">
      <c r="B40" s="1" t="s">
        <v>11</v>
      </c>
      <c r="C40" s="22">
        <f>SUM(C1:C39)</f>
        <v>565.64999999999986</v>
      </c>
      <c r="D40" s="22">
        <f>SUM(D1:D39)</f>
        <v>1194.32</v>
      </c>
      <c r="H40" s="8"/>
      <c r="I40" s="8"/>
    </row>
    <row r="41" spans="1:9">
      <c r="B41" s="1" t="s">
        <v>16</v>
      </c>
      <c r="C41" s="65">
        <v>1886.16</v>
      </c>
      <c r="D41" s="65"/>
      <c r="H41" s="8"/>
      <c r="I41" s="8"/>
    </row>
    <row r="42" spans="1:9">
      <c r="B42" s="1" t="s">
        <v>17</v>
      </c>
      <c r="C42" s="22"/>
      <c r="D42" s="22">
        <v>158.86000000000001</v>
      </c>
      <c r="F42" s="23"/>
      <c r="H42" s="8"/>
      <c r="I42" s="8"/>
    </row>
    <row r="43" spans="1:9">
      <c r="B43" s="1" t="s">
        <v>18</v>
      </c>
      <c r="C43" s="22"/>
      <c r="D43" s="22">
        <v>100</v>
      </c>
      <c r="H43" s="8"/>
      <c r="I43" s="8"/>
    </row>
    <row r="44" spans="1:9">
      <c r="B44" s="1" t="s">
        <v>12</v>
      </c>
      <c r="C44" s="65">
        <f>C41-C40-D40-D42-D43</f>
        <v>-132.66999999999973</v>
      </c>
      <c r="D44" s="65"/>
      <c r="F44" s="24"/>
    </row>
  </sheetData>
  <mergeCells count="2">
    <mergeCell ref="C41:D41"/>
    <mergeCell ref="C44:D4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56"/>
  <sheetViews>
    <sheetView topLeftCell="B1" workbookViewId="0">
      <selection activeCell="B3" sqref="B3:D13"/>
    </sheetView>
  </sheetViews>
  <sheetFormatPr baseColWidth="10" defaultRowHeight="15"/>
  <cols>
    <col min="1" max="1" width="11.42578125" style="14"/>
    <col min="2" max="2" width="43.140625" customWidth="1"/>
    <col min="3" max="4" width="17.7109375" style="3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19" t="s">
        <v>0</v>
      </c>
      <c r="B1" s="5" t="s">
        <v>3</v>
      </c>
      <c r="C1" s="20" t="s">
        <v>1</v>
      </c>
      <c r="D1" s="21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15"/>
      <c r="D2" s="15"/>
      <c r="H2" s="8"/>
      <c r="I2" s="8"/>
      <c r="K2" s="8"/>
    </row>
    <row r="3" spans="1:11">
      <c r="A3" s="13">
        <v>40179</v>
      </c>
      <c r="B3" t="s">
        <v>6</v>
      </c>
      <c r="D3" s="3">
        <v>510.5</v>
      </c>
      <c r="F3" s="13">
        <v>40182</v>
      </c>
      <c r="G3" t="s">
        <v>6</v>
      </c>
      <c r="H3" s="10"/>
      <c r="I3" s="10"/>
      <c r="K3" s="10">
        <v>1081</v>
      </c>
    </row>
    <row r="4" spans="1:11">
      <c r="A4" s="13">
        <v>40179</v>
      </c>
      <c r="B4" t="s">
        <v>19</v>
      </c>
      <c r="D4" s="3">
        <v>150</v>
      </c>
      <c r="F4" s="13">
        <v>40206</v>
      </c>
      <c r="G4" t="s">
        <v>28</v>
      </c>
      <c r="H4" s="10"/>
      <c r="I4" s="10"/>
      <c r="K4" s="10">
        <v>63</v>
      </c>
    </row>
    <row r="5" spans="1:11">
      <c r="A5" s="13">
        <v>40179</v>
      </c>
      <c r="B5" t="s">
        <v>21</v>
      </c>
      <c r="D5" s="3">
        <f>3.2+1.28</f>
        <v>4.4800000000000004</v>
      </c>
      <c r="K5" s="10"/>
    </row>
    <row r="6" spans="1:11">
      <c r="A6" s="13">
        <v>40181</v>
      </c>
      <c r="B6" t="s">
        <v>4</v>
      </c>
      <c r="D6" s="3">
        <v>102.26</v>
      </c>
      <c r="F6" s="13">
        <v>40547</v>
      </c>
      <c r="G6" t="s">
        <v>26</v>
      </c>
      <c r="H6" s="10">
        <v>21.06</v>
      </c>
      <c r="K6" s="10"/>
    </row>
    <row r="7" spans="1:11">
      <c r="A7" s="13">
        <v>40182</v>
      </c>
      <c r="B7" t="s">
        <v>5</v>
      </c>
      <c r="D7" s="3">
        <v>60.32</v>
      </c>
      <c r="F7" s="13">
        <v>40555</v>
      </c>
      <c r="G7" t="s">
        <v>39</v>
      </c>
      <c r="H7" s="10">
        <v>29.9</v>
      </c>
      <c r="I7" s="10"/>
      <c r="K7" s="10"/>
    </row>
    <row r="8" spans="1:11">
      <c r="A8" s="13">
        <v>40182</v>
      </c>
      <c r="B8" t="s">
        <v>36</v>
      </c>
      <c r="D8" s="3">
        <v>10</v>
      </c>
      <c r="F8" s="13">
        <v>40556</v>
      </c>
      <c r="G8" t="s">
        <v>29</v>
      </c>
      <c r="H8" s="33">
        <v>21.55</v>
      </c>
      <c r="I8" s="10"/>
      <c r="K8" s="10"/>
    </row>
    <row r="9" spans="1:11">
      <c r="A9" s="41">
        <v>40183</v>
      </c>
      <c r="B9" s="38" t="s">
        <v>15</v>
      </c>
      <c r="C9" s="39"/>
      <c r="D9" s="39">
        <v>187.45</v>
      </c>
      <c r="F9" s="13">
        <v>40560</v>
      </c>
      <c r="G9" t="s">
        <v>35</v>
      </c>
      <c r="H9" s="10">
        <v>14.93</v>
      </c>
      <c r="I9" s="10"/>
      <c r="K9" s="10"/>
    </row>
    <row r="10" spans="1:11">
      <c r="A10" s="13"/>
      <c r="B10" s="35" t="s">
        <v>41</v>
      </c>
      <c r="D10" s="3">
        <v>49</v>
      </c>
      <c r="F10" s="13">
        <v>40563</v>
      </c>
      <c r="G10" t="s">
        <v>26</v>
      </c>
      <c r="H10" s="10">
        <v>31.5</v>
      </c>
      <c r="I10" s="10"/>
      <c r="K10" s="10"/>
    </row>
    <row r="11" spans="1:11">
      <c r="A11" s="13">
        <v>40189</v>
      </c>
      <c r="B11" t="s">
        <v>38</v>
      </c>
      <c r="D11" s="3">
        <v>38.24</v>
      </c>
      <c r="F11" s="13">
        <v>40567</v>
      </c>
      <c r="G11" t="s">
        <v>30</v>
      </c>
      <c r="H11" s="10">
        <v>55.9</v>
      </c>
      <c r="I11" s="10"/>
      <c r="K11" s="10"/>
    </row>
    <row r="12" spans="1:11">
      <c r="A12" s="13">
        <v>40563</v>
      </c>
      <c r="B12" t="s">
        <v>20</v>
      </c>
      <c r="D12" s="3">
        <v>49.94</v>
      </c>
      <c r="F12" s="7">
        <v>40565</v>
      </c>
      <c r="G12" t="s">
        <v>26</v>
      </c>
      <c r="H12" s="10">
        <v>12.35</v>
      </c>
      <c r="I12" s="10"/>
      <c r="K12" s="10"/>
    </row>
    <row r="13" spans="1:11">
      <c r="A13" s="13">
        <v>40570</v>
      </c>
      <c r="B13" t="s">
        <v>53</v>
      </c>
      <c r="D13" s="3">
        <v>10</v>
      </c>
      <c r="F13" s="7">
        <v>40556</v>
      </c>
      <c r="G13" t="s">
        <v>29</v>
      </c>
      <c r="H13" s="10">
        <v>9.0500000000000007</v>
      </c>
      <c r="I13" s="10"/>
      <c r="K13" s="10"/>
    </row>
    <row r="14" spans="1:11">
      <c r="F14" s="7">
        <v>40554</v>
      </c>
      <c r="G14" t="s">
        <v>40</v>
      </c>
      <c r="H14" s="10">
        <v>9.7799999999999994</v>
      </c>
      <c r="I14" s="10"/>
      <c r="K14" s="10"/>
    </row>
    <row r="15" spans="1:11">
      <c r="A15" s="13">
        <v>40547</v>
      </c>
      <c r="B15" t="s">
        <v>37</v>
      </c>
      <c r="C15" s="3">
        <v>500</v>
      </c>
      <c r="F15" s="7">
        <v>40546</v>
      </c>
      <c r="G15" t="s">
        <v>26</v>
      </c>
      <c r="H15" s="10">
        <v>21.06</v>
      </c>
      <c r="I15" s="10"/>
      <c r="K15" s="10"/>
    </row>
    <row r="16" spans="1:11">
      <c r="A16" s="13">
        <v>40557</v>
      </c>
      <c r="B16" t="s">
        <v>31</v>
      </c>
      <c r="C16" s="3">
        <v>17.95</v>
      </c>
      <c r="F16" s="7">
        <v>40547</v>
      </c>
      <c r="G16" t="s">
        <v>46</v>
      </c>
      <c r="H16" s="10">
        <v>35.39</v>
      </c>
      <c r="I16" s="10"/>
      <c r="K16" s="10"/>
    </row>
    <row r="17" spans="1:11">
      <c r="A17" s="13">
        <v>40557</v>
      </c>
      <c r="B17" t="s">
        <v>31</v>
      </c>
      <c r="C17" s="3">
        <v>17.55</v>
      </c>
      <c r="F17" s="7">
        <v>40900</v>
      </c>
      <c r="G17" t="s">
        <v>26</v>
      </c>
      <c r="H17" s="10">
        <v>5.73</v>
      </c>
      <c r="I17" s="10"/>
      <c r="K17" s="10"/>
    </row>
    <row r="18" spans="1:11">
      <c r="A18" s="13">
        <v>40560</v>
      </c>
      <c r="B18" t="s">
        <v>42</v>
      </c>
      <c r="C18" s="3">
        <v>108.95</v>
      </c>
      <c r="F18" s="7">
        <v>40564</v>
      </c>
      <c r="G18" t="s">
        <v>33</v>
      </c>
      <c r="H18" s="10">
        <v>18.23</v>
      </c>
      <c r="I18" s="10"/>
      <c r="K18" s="10"/>
    </row>
    <row r="19" spans="1:11">
      <c r="A19" s="13">
        <v>40560</v>
      </c>
      <c r="B19" t="s">
        <v>43</v>
      </c>
      <c r="C19" s="3">
        <v>98</v>
      </c>
      <c r="F19" s="7">
        <v>40562</v>
      </c>
      <c r="G19" t="s">
        <v>26</v>
      </c>
      <c r="H19" s="10">
        <f>31.5-4.29</f>
        <v>27.21</v>
      </c>
      <c r="I19" s="10"/>
      <c r="K19" s="10"/>
    </row>
    <row r="20" spans="1:11">
      <c r="A20" s="13">
        <v>40563</v>
      </c>
      <c r="B20" t="s">
        <v>24</v>
      </c>
      <c r="C20" s="3">
        <v>17.8</v>
      </c>
      <c r="F20" s="7">
        <v>40563</v>
      </c>
      <c r="G20" t="s">
        <v>25</v>
      </c>
      <c r="H20" s="10">
        <f>49.1-1.15-3.25-2.25-1.65-2.4-1.75+0.95-6.45-1.95-1.65</f>
        <v>27.550000000000011</v>
      </c>
      <c r="I20" s="10"/>
      <c r="K20" s="10"/>
    </row>
    <row r="21" spans="1:11">
      <c r="A21" s="13">
        <v>40567</v>
      </c>
      <c r="B21" t="s">
        <v>25</v>
      </c>
      <c r="C21" s="3">
        <v>49.1</v>
      </c>
      <c r="F21" s="7">
        <v>40571</v>
      </c>
      <c r="G21" t="s">
        <v>26</v>
      </c>
      <c r="H21">
        <v>22.52</v>
      </c>
      <c r="I21" s="10"/>
      <c r="K21" s="10"/>
    </row>
    <row r="22" spans="1:11">
      <c r="A22" s="13">
        <v>40561</v>
      </c>
      <c r="B22" t="s">
        <v>45</v>
      </c>
      <c r="C22" s="3">
        <v>10.45</v>
      </c>
      <c r="F22" s="7">
        <v>40572</v>
      </c>
      <c r="G22" t="s">
        <v>60</v>
      </c>
      <c r="H22" s="10"/>
      <c r="I22" s="10">
        <v>9.49</v>
      </c>
      <c r="K22" s="10"/>
    </row>
    <row r="23" spans="1:11">
      <c r="A23" s="13"/>
      <c r="B23" t="s">
        <v>34</v>
      </c>
      <c r="C23" s="3">
        <f>9.7+6.3</f>
        <v>16</v>
      </c>
      <c r="F23" s="7">
        <v>40572</v>
      </c>
      <c r="G23" t="s">
        <v>60</v>
      </c>
      <c r="H23" s="10">
        <v>9.76</v>
      </c>
      <c r="I23" s="10"/>
      <c r="K23" s="10"/>
    </row>
    <row r="24" spans="1:11">
      <c r="A24" s="13">
        <v>40206</v>
      </c>
      <c r="B24" t="s">
        <v>25</v>
      </c>
      <c r="C24" s="3">
        <v>3.2</v>
      </c>
      <c r="F24" s="7">
        <v>40572</v>
      </c>
      <c r="G24" t="s">
        <v>60</v>
      </c>
      <c r="H24" s="10"/>
      <c r="I24" s="10">
        <v>26.37</v>
      </c>
      <c r="K24" s="10"/>
    </row>
    <row r="25" spans="1:11">
      <c r="A25" s="13"/>
      <c r="F25" s="7">
        <v>40569</v>
      </c>
      <c r="G25" t="s">
        <v>65</v>
      </c>
      <c r="H25" s="10"/>
      <c r="I25" s="10">
        <v>6.26</v>
      </c>
      <c r="K25" s="10"/>
    </row>
    <row r="26" spans="1:11">
      <c r="A26" s="13">
        <v>40564</v>
      </c>
      <c r="B26" t="s">
        <v>52</v>
      </c>
      <c r="C26" s="3">
        <v>30.69</v>
      </c>
      <c r="H26" s="10"/>
      <c r="I26" s="10"/>
      <c r="K26" s="10"/>
    </row>
    <row r="27" spans="1:11">
      <c r="A27" s="13">
        <v>40570</v>
      </c>
      <c r="B27" t="s">
        <v>54</v>
      </c>
      <c r="C27" s="3">
        <v>16.16</v>
      </c>
      <c r="H27" s="10"/>
      <c r="I27" s="10"/>
      <c r="K27" s="10"/>
    </row>
    <row r="28" spans="1:11">
      <c r="A28" s="13">
        <v>40570</v>
      </c>
      <c r="B28" t="s">
        <v>55</v>
      </c>
      <c r="C28" s="3">
        <v>45.7</v>
      </c>
      <c r="H28" s="15"/>
      <c r="I28" s="15"/>
    </row>
    <row r="29" spans="1:11">
      <c r="A29" s="13">
        <v>40567</v>
      </c>
      <c r="B29" t="s">
        <v>56</v>
      </c>
      <c r="C29" s="3">
        <v>30</v>
      </c>
      <c r="F29" s="1" t="s">
        <v>11</v>
      </c>
      <c r="H29" s="15">
        <f>SUM(H3:H27)</f>
        <v>373.47</v>
      </c>
      <c r="I29" s="15">
        <f>SUM(I3:I27)</f>
        <v>42.12</v>
      </c>
      <c r="K29" s="18">
        <f>SUM(K3:K27)</f>
        <v>1144</v>
      </c>
    </row>
    <row r="30" spans="1:11">
      <c r="A30" s="13">
        <v>40567</v>
      </c>
      <c r="B30" t="s">
        <v>57</v>
      </c>
      <c r="C30" s="3">
        <v>85.29</v>
      </c>
      <c r="F30" s="1" t="s">
        <v>9</v>
      </c>
      <c r="H30" s="16">
        <v>341</v>
      </c>
      <c r="I30" s="16"/>
    </row>
    <row r="31" spans="1:11">
      <c r="A31" s="13">
        <v>40567</v>
      </c>
      <c r="B31" t="s">
        <v>58</v>
      </c>
      <c r="C31" s="3">
        <v>40.799999999999997</v>
      </c>
      <c r="F31" s="1" t="s">
        <v>12</v>
      </c>
      <c r="H31" s="15">
        <f>H29-H30</f>
        <v>32.470000000000027</v>
      </c>
      <c r="I31" s="15">
        <f>I29-I30</f>
        <v>42.12</v>
      </c>
    </row>
    <row r="32" spans="1:11">
      <c r="A32" s="13">
        <v>40570</v>
      </c>
      <c r="B32" t="s">
        <v>26</v>
      </c>
      <c r="C32" s="3">
        <v>22.52</v>
      </c>
      <c r="H32" s="15"/>
      <c r="I32" s="15"/>
    </row>
    <row r="33" spans="1:9">
      <c r="A33" s="13">
        <v>40572</v>
      </c>
      <c r="B33" t="s">
        <v>63</v>
      </c>
      <c r="C33" s="3">
        <v>19.25</v>
      </c>
      <c r="F33" s="1" t="s">
        <v>10</v>
      </c>
      <c r="H33" s="16"/>
      <c r="I33" s="16"/>
    </row>
    <row r="34" spans="1:9">
      <c r="F34" s="1" t="s">
        <v>13</v>
      </c>
      <c r="H34" s="17">
        <f>H31+H33</f>
        <v>32.470000000000027</v>
      </c>
      <c r="I34" s="17">
        <f>I31+I33</f>
        <v>42.12</v>
      </c>
    </row>
    <row r="35" spans="1:9">
      <c r="H35" s="8"/>
      <c r="I35" s="8"/>
    </row>
    <row r="36" spans="1:9">
      <c r="H36" s="8"/>
      <c r="I36" s="8"/>
    </row>
    <row r="37" spans="1:9">
      <c r="H37" s="8"/>
      <c r="I37" s="8"/>
    </row>
    <row r="38" spans="1:9">
      <c r="H38" s="8"/>
      <c r="I38" s="8"/>
    </row>
    <row r="39" spans="1:9">
      <c r="H39" s="8"/>
      <c r="I39" s="8"/>
    </row>
    <row r="40" spans="1:9">
      <c r="H40" s="8"/>
      <c r="I40" s="8"/>
    </row>
    <row r="41" spans="1:9">
      <c r="H41" s="8"/>
      <c r="I41" s="8"/>
    </row>
    <row r="42" spans="1:9">
      <c r="B42" s="1" t="s">
        <v>47</v>
      </c>
      <c r="C42" s="22">
        <f>SUM(C3:C41)</f>
        <v>1129.4100000000001</v>
      </c>
      <c r="D42" s="22">
        <f>SUM(D3:D41)</f>
        <v>1172.19</v>
      </c>
      <c r="H42" s="8"/>
      <c r="I42" s="8"/>
    </row>
    <row r="43" spans="1:9">
      <c r="B43" s="1" t="s">
        <v>48</v>
      </c>
      <c r="C43" s="22">
        <f>H29</f>
        <v>373.47</v>
      </c>
      <c r="D43" s="22"/>
      <c r="H43" s="8"/>
      <c r="I43" s="8"/>
    </row>
    <row r="44" spans="1:9">
      <c r="B44" s="1" t="s">
        <v>49</v>
      </c>
      <c r="C44" s="65">
        <f>1881.11+H30</f>
        <v>2222.1099999999997</v>
      </c>
      <c r="D44" s="65"/>
    </row>
    <row r="45" spans="1:9">
      <c r="B45" s="1" t="s">
        <v>50</v>
      </c>
      <c r="C45" s="22"/>
      <c r="D45" s="18">
        <v>400</v>
      </c>
    </row>
    <row r="46" spans="1:9">
      <c r="B46" s="1" t="s">
        <v>17</v>
      </c>
      <c r="C46" s="22"/>
      <c r="D46" s="22">
        <v>260</v>
      </c>
    </row>
    <row r="47" spans="1:9">
      <c r="B47" s="1" t="s">
        <v>12</v>
      </c>
      <c r="C47" s="32">
        <f>C44+D45-C42-D42-D46-C43</f>
        <v>-312.96000000000049</v>
      </c>
      <c r="D47" s="32"/>
    </row>
    <row r="48" spans="1:9">
      <c r="H48" s="34"/>
    </row>
    <row r="49" spans="8:8">
      <c r="H49" s="34"/>
    </row>
    <row r="50" spans="8:8">
      <c r="H50" s="34"/>
    </row>
    <row r="54" spans="8:8">
      <c r="H54" s="34"/>
    </row>
    <row r="55" spans="8:8">
      <c r="H55" s="34"/>
    </row>
    <row r="56" spans="8:8">
      <c r="H56" s="34"/>
    </row>
  </sheetData>
  <mergeCells count="1">
    <mergeCell ref="C44:D4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I13" sqref="I13"/>
    </sheetView>
  </sheetViews>
  <sheetFormatPr baseColWidth="10" defaultRowHeight="15"/>
  <cols>
    <col min="1" max="1" width="11.42578125" customWidth="1"/>
    <col min="2" max="2" width="49" customWidth="1"/>
    <col min="3" max="3" width="12.42578125" customWidth="1"/>
    <col min="4" max="4" width="13.7109375" customWidth="1"/>
    <col min="9" max="9" width="41.140625" customWidth="1"/>
    <col min="10" max="10" width="21.85546875" bestFit="1" customWidth="1"/>
  </cols>
  <sheetData>
    <row r="1" spans="1:12" ht="21">
      <c r="A1" s="51" t="s">
        <v>131</v>
      </c>
      <c r="H1" s="51" t="s">
        <v>150</v>
      </c>
    </row>
    <row r="3" spans="1:12">
      <c r="A3" s="48" t="s">
        <v>0</v>
      </c>
      <c r="B3" s="49" t="s">
        <v>3</v>
      </c>
      <c r="C3" s="49" t="s">
        <v>132</v>
      </c>
      <c r="D3" s="50" t="s">
        <v>130</v>
      </c>
      <c r="H3" s="48" t="s">
        <v>0</v>
      </c>
      <c r="I3" s="49" t="s">
        <v>3</v>
      </c>
      <c r="J3" s="49" t="s">
        <v>132</v>
      </c>
      <c r="K3" s="49" t="s">
        <v>268</v>
      </c>
      <c r="L3" s="66" t="s">
        <v>269</v>
      </c>
    </row>
    <row r="4" spans="1:12">
      <c r="D4" s="18"/>
    </row>
    <row r="5" spans="1:12" ht="30">
      <c r="A5" s="52">
        <v>40585</v>
      </c>
      <c r="B5" s="53" t="s">
        <v>143</v>
      </c>
      <c r="C5" s="54" t="s">
        <v>134</v>
      </c>
      <c r="D5" s="55">
        <v>28.9</v>
      </c>
      <c r="H5" s="7">
        <v>40550</v>
      </c>
      <c r="I5" t="s">
        <v>57</v>
      </c>
      <c r="J5" t="s">
        <v>156</v>
      </c>
      <c r="L5" s="18">
        <v>85.29</v>
      </c>
    </row>
    <row r="6" spans="1:12">
      <c r="A6" s="7">
        <v>40585</v>
      </c>
      <c r="B6" t="s">
        <v>144</v>
      </c>
      <c r="C6" t="s">
        <v>134</v>
      </c>
      <c r="D6" s="18">
        <v>4.7699999999999996</v>
      </c>
      <c r="H6" s="7">
        <v>40555</v>
      </c>
      <c r="I6" t="s">
        <v>152</v>
      </c>
      <c r="J6" t="s">
        <v>154</v>
      </c>
      <c r="L6" s="18">
        <v>14.6</v>
      </c>
    </row>
    <row r="7" spans="1:12">
      <c r="D7" s="18"/>
      <c r="H7" s="7">
        <v>40591</v>
      </c>
      <c r="I7" t="s">
        <v>155</v>
      </c>
      <c r="J7" t="s">
        <v>154</v>
      </c>
      <c r="L7" s="18"/>
    </row>
    <row r="8" spans="1:12">
      <c r="A8" s="7">
        <v>40609</v>
      </c>
      <c r="B8" t="s">
        <v>145</v>
      </c>
      <c r="C8" t="s">
        <v>146</v>
      </c>
      <c r="D8" s="18">
        <v>49.66</v>
      </c>
      <c r="H8" s="7">
        <v>40676</v>
      </c>
      <c r="I8" t="s">
        <v>151</v>
      </c>
      <c r="J8" t="s">
        <v>153</v>
      </c>
      <c r="L8" s="18">
        <v>24.7</v>
      </c>
    </row>
    <row r="9" spans="1:12">
      <c r="D9" s="18"/>
      <c r="I9" t="s">
        <v>34</v>
      </c>
      <c r="J9" t="s">
        <v>156</v>
      </c>
      <c r="L9" s="18">
        <v>8.98</v>
      </c>
    </row>
    <row r="10" spans="1:12">
      <c r="D10" s="18"/>
      <c r="H10" s="7">
        <v>40662</v>
      </c>
      <c r="I10" t="s">
        <v>113</v>
      </c>
      <c r="L10" s="18">
        <v>43</v>
      </c>
    </row>
    <row r="11" spans="1:12">
      <c r="A11" s="7">
        <v>40667</v>
      </c>
      <c r="B11" t="s">
        <v>147</v>
      </c>
      <c r="C11" t="s">
        <v>146</v>
      </c>
      <c r="D11" s="18">
        <v>19.940000000000001</v>
      </c>
      <c r="H11" s="7">
        <v>40730</v>
      </c>
      <c r="I11" t="s">
        <v>259</v>
      </c>
      <c r="J11" t="s">
        <v>156</v>
      </c>
      <c r="L11" s="18">
        <v>12</v>
      </c>
    </row>
    <row r="12" spans="1:12" ht="33" customHeight="1">
      <c r="D12" s="18"/>
      <c r="H12" s="7">
        <v>40766</v>
      </c>
      <c r="I12" t="s">
        <v>83</v>
      </c>
      <c r="J12" t="s">
        <v>156</v>
      </c>
      <c r="L12" s="18">
        <v>24.7</v>
      </c>
    </row>
    <row r="13" spans="1:12">
      <c r="D13" s="18"/>
      <c r="H13" s="7">
        <v>40787</v>
      </c>
      <c r="I13" t="s">
        <v>271</v>
      </c>
      <c r="L13" s="18">
        <v>35.94</v>
      </c>
    </row>
    <row r="14" spans="1:12">
      <c r="A14" s="7">
        <v>40670</v>
      </c>
      <c r="B14" t="s">
        <v>148</v>
      </c>
      <c r="C14" t="s">
        <v>149</v>
      </c>
      <c r="D14" s="18"/>
      <c r="H14" s="7">
        <v>40790</v>
      </c>
      <c r="I14" t="s">
        <v>270</v>
      </c>
      <c r="K14" s="18">
        <v>5.99</v>
      </c>
    </row>
    <row r="15" spans="1:12" ht="30">
      <c r="A15" s="52">
        <v>40678</v>
      </c>
      <c r="B15" s="53" t="s">
        <v>139</v>
      </c>
      <c r="C15" s="54" t="s">
        <v>138</v>
      </c>
      <c r="D15" s="55">
        <v>17.899999999999999</v>
      </c>
      <c r="H15" s="7">
        <v>40882</v>
      </c>
      <c r="I15" t="s">
        <v>255</v>
      </c>
      <c r="J15" t="s">
        <v>256</v>
      </c>
      <c r="L15" s="18">
        <v>7.39</v>
      </c>
    </row>
    <row r="16" spans="1:12" ht="30">
      <c r="A16" s="52">
        <v>40683</v>
      </c>
      <c r="B16" s="53" t="s">
        <v>140</v>
      </c>
      <c r="C16" s="54" t="s">
        <v>137</v>
      </c>
      <c r="D16" s="55">
        <v>14.95</v>
      </c>
      <c r="H16" s="7">
        <v>40897</v>
      </c>
      <c r="I16" t="s">
        <v>258</v>
      </c>
      <c r="J16" t="s">
        <v>256</v>
      </c>
      <c r="L16" s="18">
        <v>1.79</v>
      </c>
    </row>
    <row r="17" spans="1:11">
      <c r="A17" s="52">
        <v>40691</v>
      </c>
      <c r="B17" s="54" t="s">
        <v>141</v>
      </c>
      <c r="C17" s="54" t="s">
        <v>134</v>
      </c>
      <c r="D17" s="55">
        <v>5.75</v>
      </c>
    </row>
    <row r="18" spans="1:11" ht="45">
      <c r="A18" s="52">
        <v>40691</v>
      </c>
      <c r="B18" s="53" t="s">
        <v>142</v>
      </c>
      <c r="C18" s="54" t="s">
        <v>134</v>
      </c>
      <c r="D18" s="55">
        <v>39.700000000000003</v>
      </c>
    </row>
    <row r="19" spans="1:11" ht="21">
      <c r="A19" s="52">
        <v>40697</v>
      </c>
      <c r="B19" s="54" t="s">
        <v>133</v>
      </c>
      <c r="C19" s="54" t="s">
        <v>134</v>
      </c>
      <c r="D19" s="55">
        <v>11.95</v>
      </c>
      <c r="E19" s="54"/>
      <c r="H19" s="51" t="s">
        <v>157</v>
      </c>
    </row>
    <row r="20" spans="1:11">
      <c r="A20" s="52">
        <v>40705</v>
      </c>
      <c r="B20" s="54" t="s">
        <v>135</v>
      </c>
      <c r="C20" s="54" t="s">
        <v>134</v>
      </c>
      <c r="D20" s="55">
        <v>19.95</v>
      </c>
      <c r="E20" s="54"/>
    </row>
    <row r="21" spans="1:11">
      <c r="A21" s="52">
        <v>40715</v>
      </c>
      <c r="B21" s="54" t="s">
        <v>136</v>
      </c>
      <c r="C21" s="54" t="s">
        <v>129</v>
      </c>
      <c r="D21" s="55">
        <v>9.9499999999999993</v>
      </c>
      <c r="E21" s="54"/>
      <c r="H21" s="48" t="s">
        <v>0</v>
      </c>
      <c r="I21" s="49" t="s">
        <v>3</v>
      </c>
      <c r="J21" s="49" t="s">
        <v>132</v>
      </c>
      <c r="K21" s="50" t="s">
        <v>130</v>
      </c>
    </row>
    <row r="23" spans="1:11">
      <c r="A23" s="7">
        <v>40728</v>
      </c>
      <c r="B23" s="54" t="s">
        <v>265</v>
      </c>
      <c r="C23" s="54" t="s">
        <v>134</v>
      </c>
      <c r="D23" s="55">
        <v>26.95</v>
      </c>
      <c r="H23" s="7">
        <v>40581</v>
      </c>
      <c r="I23" t="s">
        <v>158</v>
      </c>
      <c r="J23" t="s">
        <v>159</v>
      </c>
      <c r="K23" s="18">
        <v>126</v>
      </c>
    </row>
    <row r="24" spans="1:11">
      <c r="A24" s="7">
        <v>40784</v>
      </c>
      <c r="B24" s="54" t="s">
        <v>262</v>
      </c>
      <c r="C24" s="54" t="s">
        <v>253</v>
      </c>
      <c r="D24" s="55">
        <v>16</v>
      </c>
      <c r="H24" s="7">
        <v>40581</v>
      </c>
      <c r="I24" t="s">
        <v>267</v>
      </c>
      <c r="J24" t="s">
        <v>159</v>
      </c>
      <c r="K24" s="18">
        <v>126</v>
      </c>
    </row>
    <row r="25" spans="1:11">
      <c r="A25" s="7">
        <v>40784</v>
      </c>
      <c r="B25" s="54" t="s">
        <v>264</v>
      </c>
      <c r="C25" s="54" t="s">
        <v>253</v>
      </c>
      <c r="D25" s="55">
        <v>32.950000000000003</v>
      </c>
      <c r="H25" s="7">
        <v>40792</v>
      </c>
      <c r="I25" t="s">
        <v>161</v>
      </c>
      <c r="J25" t="s">
        <v>159</v>
      </c>
      <c r="K25" s="18">
        <v>151</v>
      </c>
    </row>
    <row r="26" spans="1:11">
      <c r="A26" s="7">
        <v>40803</v>
      </c>
      <c r="B26" s="54" t="s">
        <v>261</v>
      </c>
      <c r="C26" s="54" t="s">
        <v>253</v>
      </c>
      <c r="D26" s="55">
        <v>9.9499999999999993</v>
      </c>
      <c r="H26" s="7">
        <v>40786</v>
      </c>
      <c r="I26" t="s">
        <v>266</v>
      </c>
      <c r="J26" t="s">
        <v>159</v>
      </c>
      <c r="K26" s="18">
        <v>106</v>
      </c>
    </row>
    <row r="27" spans="1:11">
      <c r="B27" s="54" t="s">
        <v>263</v>
      </c>
      <c r="C27" s="54" t="s">
        <v>253</v>
      </c>
      <c r="D27" s="55">
        <v>12.95</v>
      </c>
      <c r="K27" s="24">
        <f>SUM(K23:K26)</f>
        <v>509</v>
      </c>
    </row>
    <row r="28" spans="1:11">
      <c r="A28" s="7">
        <v>40882</v>
      </c>
      <c r="B28" s="54" t="s">
        <v>252</v>
      </c>
      <c r="C28" s="54" t="s">
        <v>253</v>
      </c>
      <c r="D28" s="55">
        <v>30.9</v>
      </c>
    </row>
    <row r="29" spans="1:11" ht="21">
      <c r="A29" s="7">
        <v>40891</v>
      </c>
      <c r="B29" s="54" t="s">
        <v>254</v>
      </c>
      <c r="C29" s="54" t="s">
        <v>253</v>
      </c>
      <c r="D29" s="55">
        <v>12.99</v>
      </c>
      <c r="H29" s="51" t="s">
        <v>162</v>
      </c>
    </row>
    <row r="30" spans="1:11">
      <c r="A30" s="7">
        <v>40905</v>
      </c>
      <c r="B30" s="54" t="s">
        <v>260</v>
      </c>
      <c r="C30" s="54" t="s">
        <v>134</v>
      </c>
      <c r="D30" s="55">
        <v>19.95</v>
      </c>
    </row>
    <row r="31" spans="1:11">
      <c r="H31" s="48" t="s">
        <v>0</v>
      </c>
      <c r="I31" s="49" t="s">
        <v>3</v>
      </c>
      <c r="J31" s="49" t="s">
        <v>132</v>
      </c>
      <c r="K31" s="50" t="s">
        <v>130</v>
      </c>
    </row>
    <row r="32" spans="1:11">
      <c r="D32" s="64">
        <f>SUM(D5:D30)</f>
        <v>386.05999999999989</v>
      </c>
    </row>
    <row r="33" spans="4:11">
      <c r="H33" s="7">
        <v>40586</v>
      </c>
      <c r="I33" t="s">
        <v>69</v>
      </c>
      <c r="J33" t="s">
        <v>163</v>
      </c>
      <c r="K33" s="18">
        <v>40</v>
      </c>
    </row>
    <row r="34" spans="4:11">
      <c r="D34" s="18"/>
      <c r="I34" t="s">
        <v>160</v>
      </c>
      <c r="J34" t="s">
        <v>159</v>
      </c>
    </row>
    <row r="35" spans="4:11">
      <c r="D35" s="18"/>
      <c r="I35" t="s">
        <v>161</v>
      </c>
      <c r="J35" t="s">
        <v>159</v>
      </c>
    </row>
    <row r="36" spans="4:11">
      <c r="D36" s="18"/>
      <c r="I36" t="s">
        <v>160</v>
      </c>
      <c r="J36">
        <v>12</v>
      </c>
    </row>
    <row r="37" spans="4:11">
      <c r="D37" s="1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71"/>
  <sheetViews>
    <sheetView workbookViewId="0">
      <selection activeCell="O2" sqref="O2"/>
    </sheetView>
  </sheetViews>
  <sheetFormatPr baseColWidth="10" defaultRowHeight="15"/>
  <cols>
    <col min="1" max="1" width="35.5703125" bestFit="1" customWidth="1"/>
    <col min="2" max="2" width="32.28515625" customWidth="1"/>
    <col min="6" max="6" width="15" customWidth="1"/>
    <col min="7" max="7" width="17.28515625" customWidth="1"/>
    <col min="13" max="13" width="24" customWidth="1"/>
  </cols>
  <sheetData>
    <row r="1" spans="1:15">
      <c r="A1" s="1" t="s">
        <v>226</v>
      </c>
      <c r="B1" s="3"/>
      <c r="C1" s="3">
        <f>SUM(C3:C14)</f>
        <v>1214.2</v>
      </c>
      <c r="F1" s="1" t="s">
        <v>227</v>
      </c>
      <c r="G1" t="s">
        <v>228</v>
      </c>
      <c r="I1" s="18">
        <v>500</v>
      </c>
      <c r="N1" t="s">
        <v>164</v>
      </c>
      <c r="O1" t="s">
        <v>165</v>
      </c>
    </row>
    <row r="2" spans="1:15">
      <c r="F2" s="1" t="s">
        <v>229</v>
      </c>
      <c r="G2" t="s">
        <v>230</v>
      </c>
      <c r="I2" s="18">
        <v>500</v>
      </c>
      <c r="L2" s="7">
        <v>40841</v>
      </c>
      <c r="M2" t="s">
        <v>231</v>
      </c>
      <c r="N2" s="18">
        <v>73</v>
      </c>
    </row>
    <row r="3" spans="1:15">
      <c r="A3" t="s">
        <v>6</v>
      </c>
      <c r="B3" s="3"/>
      <c r="C3" s="3">
        <v>510.5</v>
      </c>
      <c r="I3" s="18"/>
      <c r="L3" s="7">
        <v>40842</v>
      </c>
      <c r="M3" t="s">
        <v>232</v>
      </c>
      <c r="N3" s="18">
        <v>56</v>
      </c>
    </row>
    <row r="4" spans="1:15">
      <c r="A4" t="s">
        <v>19</v>
      </c>
      <c r="B4" s="3"/>
      <c r="C4" s="3">
        <v>150</v>
      </c>
      <c r="L4" s="7">
        <v>40792</v>
      </c>
      <c r="M4" t="s">
        <v>231</v>
      </c>
      <c r="N4" s="18">
        <v>140</v>
      </c>
    </row>
    <row r="5" spans="1:15">
      <c r="A5" t="s">
        <v>21</v>
      </c>
      <c r="B5" s="3"/>
      <c r="C5" s="3">
        <f>3.2+1.28</f>
        <v>4.4800000000000004</v>
      </c>
      <c r="L5" s="7">
        <v>40792</v>
      </c>
      <c r="M5" t="s">
        <v>231</v>
      </c>
      <c r="N5" s="62">
        <v>145</v>
      </c>
    </row>
    <row r="6" spans="1:15">
      <c r="A6" t="s">
        <v>4</v>
      </c>
      <c r="B6" s="3"/>
      <c r="C6" s="3">
        <v>102.26</v>
      </c>
      <c r="N6" s="18">
        <f>SUM(N2:N5)</f>
        <v>414</v>
      </c>
    </row>
    <row r="7" spans="1:15">
      <c r="A7" t="s">
        <v>5</v>
      </c>
      <c r="B7" s="3"/>
      <c r="C7" s="3">
        <v>60.32</v>
      </c>
    </row>
    <row r="8" spans="1:15">
      <c r="A8" t="s">
        <v>41</v>
      </c>
      <c r="B8" s="3"/>
      <c r="C8" s="3">
        <v>49</v>
      </c>
    </row>
    <row r="9" spans="1:15">
      <c r="A9" t="s">
        <v>20</v>
      </c>
      <c r="B9" s="3"/>
      <c r="C9" s="3">
        <v>49.94</v>
      </c>
    </row>
    <row r="10" spans="1:15">
      <c r="A10" t="s">
        <v>53</v>
      </c>
      <c r="B10" s="3"/>
      <c r="C10" s="3">
        <v>10</v>
      </c>
    </row>
    <row r="11" spans="1:15">
      <c r="A11" s="27" t="s">
        <v>73</v>
      </c>
      <c r="B11" s="2"/>
      <c r="C11" s="3">
        <v>8</v>
      </c>
    </row>
    <row r="12" spans="1:15">
      <c r="A12" s="27" t="s">
        <v>106</v>
      </c>
      <c r="B12" s="42"/>
      <c r="C12" s="43">
        <v>19.7</v>
      </c>
    </row>
    <row r="13" spans="1:15">
      <c r="A13" s="27" t="s">
        <v>114</v>
      </c>
      <c r="B13" s="2"/>
      <c r="C13" s="43">
        <v>200</v>
      </c>
    </row>
    <row r="14" spans="1:15">
      <c r="A14" t="s">
        <v>224</v>
      </c>
      <c r="B14" s="3" t="s">
        <v>225</v>
      </c>
      <c r="C14" s="3">
        <v>50</v>
      </c>
    </row>
    <row r="17" spans="1:4">
      <c r="A17" s="1"/>
    </row>
    <row r="18" spans="1:4">
      <c r="A18" s="56"/>
    </row>
    <row r="19" spans="1:4">
      <c r="A19" s="59" t="s">
        <v>211</v>
      </c>
      <c r="B19" s="60"/>
      <c r="C19" s="61">
        <f>C20+C21+C1+C22</f>
        <v>1431.64</v>
      </c>
    </row>
    <row r="20" spans="1:4">
      <c r="A20" t="s">
        <v>15</v>
      </c>
      <c r="B20" s="3"/>
      <c r="C20" s="3">
        <v>187.45</v>
      </c>
      <c r="D20">
        <v>187.45</v>
      </c>
    </row>
    <row r="21" spans="1:4">
      <c r="A21" t="s">
        <v>36</v>
      </c>
      <c r="B21" s="3"/>
      <c r="C21" s="3">
        <v>10</v>
      </c>
    </row>
    <row r="22" spans="1:4">
      <c r="A22" t="s">
        <v>38</v>
      </c>
      <c r="B22" s="3"/>
      <c r="C22" s="3">
        <v>19.989999999999998</v>
      </c>
    </row>
    <row r="23" spans="1:4">
      <c r="A23" s="56"/>
    </row>
    <row r="24" spans="1:4">
      <c r="A24" s="59" t="s">
        <v>212</v>
      </c>
      <c r="B24" s="60"/>
      <c r="C24" s="61">
        <f>C1+C25</f>
        <v>1365.2</v>
      </c>
    </row>
    <row r="25" spans="1:4">
      <c r="A25" t="s">
        <v>23</v>
      </c>
      <c r="B25" s="3"/>
      <c r="C25" s="3">
        <v>151</v>
      </c>
    </row>
    <row r="26" spans="1:4">
      <c r="A26" s="27"/>
    </row>
    <row r="27" spans="1:4">
      <c r="A27" s="27"/>
    </row>
    <row r="28" spans="1:4">
      <c r="A28" s="59" t="s">
        <v>214</v>
      </c>
      <c r="B28" s="60"/>
      <c r="C28" s="61">
        <f>C1+C30+C31+C32</f>
        <v>1400.8400000000001</v>
      </c>
    </row>
    <row r="29" spans="1:4">
      <c r="A29" t="s">
        <v>22</v>
      </c>
      <c r="B29" s="3"/>
      <c r="C29" s="3"/>
    </row>
    <row r="30" spans="1:4">
      <c r="A30" t="s">
        <v>79</v>
      </c>
      <c r="B30" s="3"/>
      <c r="C30" s="3">
        <v>11.88</v>
      </c>
    </row>
    <row r="31" spans="1:4">
      <c r="A31" t="s">
        <v>215</v>
      </c>
      <c r="B31" s="3"/>
      <c r="C31" s="3">
        <v>23.76</v>
      </c>
    </row>
    <row r="32" spans="1:4">
      <c r="A32" t="s">
        <v>27</v>
      </c>
      <c r="B32" s="3"/>
      <c r="C32" s="3">
        <v>151</v>
      </c>
      <c r="D32">
        <v>151</v>
      </c>
    </row>
    <row r="35" spans="1:4">
      <c r="A35" s="59" t="s">
        <v>216</v>
      </c>
      <c r="B35" s="60"/>
      <c r="C35" s="61">
        <f>C1+C36</f>
        <v>1224.2</v>
      </c>
    </row>
    <row r="36" spans="1:4">
      <c r="A36" t="s">
        <v>36</v>
      </c>
      <c r="B36" s="3"/>
      <c r="C36" s="3">
        <v>10</v>
      </c>
    </row>
    <row r="39" spans="1:4">
      <c r="A39" s="59" t="s">
        <v>217</v>
      </c>
      <c r="B39" s="60"/>
      <c r="C39" s="61">
        <f>C1+C40</f>
        <v>1227.1000000000001</v>
      </c>
    </row>
    <row r="40" spans="1:4">
      <c r="A40" t="s">
        <v>78</v>
      </c>
      <c r="B40" s="3"/>
      <c r="C40" s="3">
        <v>12.9</v>
      </c>
    </row>
    <row r="43" spans="1:4">
      <c r="A43" s="59" t="s">
        <v>218</v>
      </c>
      <c r="B43" s="60"/>
      <c r="C43" s="61">
        <f>C1</f>
        <v>1214.2</v>
      </c>
    </row>
    <row r="46" spans="1:4">
      <c r="A46" s="59" t="s">
        <v>219</v>
      </c>
      <c r="B46" s="60"/>
      <c r="C46" s="61">
        <f>C1+C47+C48+C49</f>
        <v>1430.14</v>
      </c>
    </row>
    <row r="47" spans="1:4">
      <c r="A47" t="s">
        <v>36</v>
      </c>
      <c r="B47" s="3"/>
      <c r="C47" s="3">
        <v>10</v>
      </c>
    </row>
    <row r="48" spans="1:4">
      <c r="A48" t="s">
        <v>15</v>
      </c>
      <c r="B48" s="3"/>
      <c r="C48" s="3">
        <v>187.45</v>
      </c>
      <c r="D48">
        <v>187.45</v>
      </c>
    </row>
    <row r="49" spans="1:3">
      <c r="A49" s="27" t="s">
        <v>169</v>
      </c>
      <c r="B49" s="3"/>
      <c r="C49" s="3">
        <v>18.489999999999998</v>
      </c>
    </row>
    <row r="52" spans="1:3">
      <c r="A52" s="59" t="s">
        <v>220</v>
      </c>
      <c r="B52" s="60"/>
      <c r="C52" s="61">
        <f>C1+C53</f>
        <v>1232.0800000000002</v>
      </c>
    </row>
    <row r="53" spans="1:3">
      <c r="A53" t="s">
        <v>77</v>
      </c>
      <c r="B53" s="3"/>
      <c r="C53" s="3">
        <v>17.88</v>
      </c>
    </row>
    <row r="56" spans="1:3">
      <c r="A56" s="59" t="s">
        <v>213</v>
      </c>
      <c r="B56" s="60"/>
      <c r="C56" s="61">
        <f>C1+C57+C58+C59</f>
        <v>1399.0800000000002</v>
      </c>
    </row>
    <row r="57" spans="1:3">
      <c r="A57" t="s">
        <v>23</v>
      </c>
      <c r="B57" s="3"/>
      <c r="C57" s="3">
        <v>151</v>
      </c>
    </row>
    <row r="58" spans="1:3">
      <c r="A58" t="s">
        <v>200</v>
      </c>
      <c r="B58" s="3"/>
      <c r="C58" s="3">
        <v>17.88</v>
      </c>
    </row>
    <row r="59" spans="1:3">
      <c r="A59" t="s">
        <v>193</v>
      </c>
      <c r="B59" s="3"/>
      <c r="C59" s="3">
        <v>16</v>
      </c>
    </row>
    <row r="62" spans="1:3">
      <c r="A62" s="59" t="s">
        <v>221</v>
      </c>
      <c r="B62" s="60"/>
      <c r="C62" s="61">
        <f>C1+C63</f>
        <v>1224.2</v>
      </c>
    </row>
    <row r="63" spans="1:3">
      <c r="A63" t="s">
        <v>36</v>
      </c>
      <c r="B63" s="3"/>
      <c r="C63" s="3">
        <v>10</v>
      </c>
    </row>
    <row r="66" spans="1:3">
      <c r="A66" s="59" t="s">
        <v>222</v>
      </c>
      <c r="B66" s="60"/>
      <c r="C66" s="61">
        <f>C1+C67</f>
        <v>1226.0800000000002</v>
      </c>
    </row>
    <row r="67" spans="1:3">
      <c r="A67" t="s">
        <v>76</v>
      </c>
      <c r="B67" s="3"/>
      <c r="C67" s="3">
        <v>11.88</v>
      </c>
    </row>
    <row r="70" spans="1:3">
      <c r="A70" s="59" t="s">
        <v>223</v>
      </c>
      <c r="B70" s="60"/>
      <c r="C70" s="61">
        <f>C1+C71</f>
        <v>1254.2</v>
      </c>
    </row>
    <row r="71" spans="1:3">
      <c r="A71" t="s">
        <v>69</v>
      </c>
      <c r="B71" s="3"/>
      <c r="C71" s="3">
        <v>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topLeftCell="C1" workbookViewId="0">
      <selection activeCell="G17" sqref="G17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29">
        <v>40848</v>
      </c>
      <c r="B3" s="27" t="s">
        <v>6</v>
      </c>
      <c r="C3" s="42"/>
      <c r="D3" s="43">
        <v>510.5</v>
      </c>
      <c r="F3" s="13">
        <v>40182</v>
      </c>
      <c r="G3" t="s">
        <v>6</v>
      </c>
      <c r="H3" s="10"/>
      <c r="I3" s="10"/>
      <c r="K3" s="10">
        <v>1081</v>
      </c>
    </row>
    <row r="4" spans="1:11">
      <c r="A4" s="29">
        <v>40848</v>
      </c>
      <c r="B4" s="27" t="s">
        <v>19</v>
      </c>
      <c r="C4" s="43"/>
      <c r="D4" s="43">
        <v>150</v>
      </c>
      <c r="F4" s="13">
        <v>40206</v>
      </c>
      <c r="G4" t="s">
        <v>28</v>
      </c>
      <c r="H4" s="10"/>
      <c r="I4" s="10"/>
      <c r="K4" s="10">
        <v>63</v>
      </c>
    </row>
    <row r="5" spans="1:11">
      <c r="A5" s="29"/>
      <c r="B5" s="25" t="s">
        <v>4</v>
      </c>
      <c r="C5" s="37"/>
      <c r="D5" s="37">
        <v>102.26</v>
      </c>
      <c r="F5" s="7">
        <v>40849</v>
      </c>
      <c r="G5" t="s">
        <v>62</v>
      </c>
      <c r="H5" s="10"/>
      <c r="I5" s="10">
        <v>41.86</v>
      </c>
    </row>
    <row r="6" spans="1:11">
      <c r="A6" s="29">
        <v>40849</v>
      </c>
      <c r="B6" s="27" t="s">
        <v>5</v>
      </c>
      <c r="C6" s="37"/>
      <c r="D6" s="43">
        <v>60.32</v>
      </c>
      <c r="F6" s="7">
        <v>40855</v>
      </c>
      <c r="G6" t="s">
        <v>46</v>
      </c>
      <c r="H6" s="10">
        <v>15.99</v>
      </c>
      <c r="I6" s="10"/>
      <c r="K6" s="10"/>
    </row>
    <row r="7" spans="1:11">
      <c r="A7" s="29"/>
      <c r="B7" s="25" t="s">
        <v>20</v>
      </c>
      <c r="C7" s="37"/>
      <c r="D7" s="37">
        <v>49.94</v>
      </c>
      <c r="F7" s="7">
        <v>40855</v>
      </c>
      <c r="G7" t="s">
        <v>210</v>
      </c>
      <c r="H7" s="10">
        <v>12</v>
      </c>
      <c r="I7" s="10"/>
      <c r="K7" s="10"/>
    </row>
    <row r="8" spans="1:11">
      <c r="A8" s="30">
        <v>40849</v>
      </c>
      <c r="B8" s="27" t="s">
        <v>21</v>
      </c>
      <c r="C8" s="43"/>
      <c r="D8" s="43">
        <v>3.29</v>
      </c>
      <c r="F8" s="7">
        <v>40873</v>
      </c>
      <c r="G8" t="s">
        <v>62</v>
      </c>
      <c r="H8" s="10"/>
      <c r="I8" s="10">
        <v>33.950000000000003</v>
      </c>
      <c r="K8" s="10"/>
    </row>
    <row r="9" spans="1:11">
      <c r="A9" s="30"/>
      <c r="B9" s="25" t="s">
        <v>41</v>
      </c>
      <c r="C9" s="37"/>
      <c r="D9" s="37">
        <v>49</v>
      </c>
      <c r="F9" s="7">
        <v>40864</v>
      </c>
      <c r="G9" t="s">
        <v>25</v>
      </c>
      <c r="H9" s="10">
        <f>28.3-1.15-1.25-2.45</f>
        <v>23.450000000000003</v>
      </c>
      <c r="I9" s="10"/>
      <c r="K9" s="10"/>
    </row>
    <row r="10" spans="1:11">
      <c r="A10" s="30"/>
      <c r="B10" s="25" t="s">
        <v>38</v>
      </c>
      <c r="F10" s="7">
        <v>40876</v>
      </c>
      <c r="G10" t="s">
        <v>29</v>
      </c>
      <c r="H10" s="10">
        <v>16.05</v>
      </c>
      <c r="I10" s="10"/>
      <c r="K10" s="10"/>
    </row>
    <row r="11" spans="1:11">
      <c r="B11" s="25" t="s">
        <v>73</v>
      </c>
      <c r="D11" s="37">
        <v>8</v>
      </c>
      <c r="F11" s="7">
        <v>40877</v>
      </c>
      <c r="G11" t="s">
        <v>191</v>
      </c>
      <c r="H11" s="10">
        <v>15.58</v>
      </c>
      <c r="I11" s="10"/>
      <c r="K11" s="10"/>
    </row>
    <row r="12" spans="1:11">
      <c r="B12" s="25" t="s">
        <v>106</v>
      </c>
      <c r="D12" s="37">
        <v>19.7</v>
      </c>
      <c r="F12" s="7">
        <v>40877</v>
      </c>
      <c r="G12" t="s">
        <v>62</v>
      </c>
      <c r="H12" s="10">
        <v>10.19</v>
      </c>
      <c r="I12" s="10"/>
      <c r="K12" s="10"/>
    </row>
    <row r="13" spans="1:11">
      <c r="B13" s="25" t="s">
        <v>53</v>
      </c>
      <c r="D13" s="37">
        <v>10</v>
      </c>
      <c r="F13" s="7">
        <v>40872</v>
      </c>
      <c r="G13" t="s">
        <v>25</v>
      </c>
      <c r="H13" s="10">
        <f>8.8-0.65-3.25</f>
        <v>4.9000000000000004</v>
      </c>
      <c r="I13" s="10"/>
      <c r="K13" s="10"/>
    </row>
    <row r="14" spans="1:11">
      <c r="A14" s="7">
        <v>40849</v>
      </c>
      <c r="B14" s="27" t="s">
        <v>114</v>
      </c>
      <c r="C14" s="42"/>
      <c r="D14" s="43">
        <v>200</v>
      </c>
      <c r="F14" s="7">
        <v>40872</v>
      </c>
      <c r="G14" t="s">
        <v>121</v>
      </c>
      <c r="H14" s="10">
        <v>19.8</v>
      </c>
      <c r="I14" s="10"/>
      <c r="K14" s="10"/>
    </row>
    <row r="15" spans="1:11">
      <c r="A15" s="45">
        <v>40854</v>
      </c>
      <c r="B15" s="38" t="s">
        <v>76</v>
      </c>
      <c r="C15" s="39"/>
      <c r="D15" s="39">
        <v>11.88</v>
      </c>
      <c r="F15" s="7">
        <v>40869</v>
      </c>
      <c r="G15" t="s">
        <v>25</v>
      </c>
      <c r="H15" s="10">
        <f>18.95-0.65-2.45</f>
        <v>15.850000000000001</v>
      </c>
      <c r="I15" s="10"/>
      <c r="K15" s="10"/>
    </row>
    <row r="16" spans="1:11">
      <c r="A16" s="7"/>
      <c r="C16" s="3"/>
      <c r="D16" s="3"/>
      <c r="F16" s="7">
        <v>40873</v>
      </c>
      <c r="G16" t="s">
        <v>65</v>
      </c>
      <c r="H16" s="10">
        <v>4.9000000000000004</v>
      </c>
      <c r="I16" s="10"/>
      <c r="K16" s="10"/>
    </row>
    <row r="17" spans="1:11">
      <c r="A17" s="7"/>
      <c r="C17" s="3"/>
      <c r="D17" s="3"/>
      <c r="H17" s="10"/>
      <c r="I17" s="10"/>
      <c r="K17" s="10"/>
    </row>
    <row r="18" spans="1:11">
      <c r="A18" s="7"/>
      <c r="C18" s="3"/>
      <c r="D18" s="3"/>
      <c r="H18" s="10"/>
      <c r="I18" s="10"/>
      <c r="K18" s="10"/>
    </row>
    <row r="19" spans="1:11">
      <c r="A19" s="7"/>
      <c r="C19" s="3"/>
      <c r="D19" s="3"/>
      <c r="H19" s="10"/>
      <c r="I19" s="10"/>
      <c r="K19" s="10"/>
    </row>
    <row r="20" spans="1:11">
      <c r="A20" s="7"/>
      <c r="C20" s="3"/>
      <c r="D20" s="3"/>
      <c r="H20" s="10"/>
      <c r="I20" s="10"/>
      <c r="K20" s="10"/>
    </row>
    <row r="21" spans="1:11">
      <c r="A21" s="7"/>
      <c r="C21" s="3"/>
      <c r="D21" s="3"/>
      <c r="H21" s="10"/>
      <c r="I21" s="10"/>
      <c r="K21" s="10"/>
    </row>
    <row r="22" spans="1:11">
      <c r="A22" s="7">
        <v>40851</v>
      </c>
      <c r="B22" t="s">
        <v>239</v>
      </c>
      <c r="C22" s="3">
        <v>19.100000000000001</v>
      </c>
      <c r="D22" s="3"/>
      <c r="H22" s="10"/>
      <c r="I22" s="10"/>
      <c r="K22" s="10"/>
    </row>
    <row r="23" spans="1:11">
      <c r="A23" s="7">
        <v>40855</v>
      </c>
      <c r="B23" t="s">
        <v>54</v>
      </c>
      <c r="C23" s="2">
        <v>11.25</v>
      </c>
      <c r="D23" s="3"/>
      <c r="H23" s="10"/>
      <c r="I23" s="10"/>
      <c r="K23" s="10"/>
    </row>
    <row r="24" spans="1:11">
      <c r="A24" s="7">
        <v>40864</v>
      </c>
      <c r="B24" t="s">
        <v>238</v>
      </c>
      <c r="C24" s="3">
        <v>1.87</v>
      </c>
      <c r="D24" s="3"/>
      <c r="H24" s="10"/>
      <c r="I24" s="10"/>
      <c r="K24" s="10"/>
    </row>
    <row r="25" spans="1:11">
      <c r="D25" s="3"/>
      <c r="H25" s="10"/>
      <c r="I25" s="10"/>
      <c r="K25" s="10"/>
    </row>
    <row r="26" spans="1:11">
      <c r="A26" s="7">
        <v>40867</v>
      </c>
      <c r="B26" t="s">
        <v>111</v>
      </c>
      <c r="C26" s="2">
        <v>26.96</v>
      </c>
      <c r="D26" s="3"/>
      <c r="H26" s="10"/>
      <c r="I26" s="10"/>
      <c r="K26" s="10"/>
    </row>
    <row r="27" spans="1:11">
      <c r="D27" s="3"/>
      <c r="H27" s="10"/>
      <c r="I27" s="10"/>
      <c r="K27" s="10"/>
    </row>
    <row r="28" spans="1:11">
      <c r="A28" s="7">
        <v>40875</v>
      </c>
      <c r="B28" s="7" t="s">
        <v>54</v>
      </c>
      <c r="C28" s="3">
        <v>14.88</v>
      </c>
      <c r="D28" s="3"/>
      <c r="H28" s="15"/>
      <c r="I28" s="15"/>
    </row>
    <row r="29" spans="1:11">
      <c r="C29" s="3"/>
      <c r="D29" s="3"/>
      <c r="F29" s="1" t="s">
        <v>11</v>
      </c>
      <c r="H29" s="15">
        <f>SUM(H3:H27)</f>
        <v>138.71</v>
      </c>
      <c r="I29" s="15">
        <f>SUM(I3:I27)</f>
        <v>75.81</v>
      </c>
      <c r="K29" s="18">
        <f>SUM(K3:K27)</f>
        <v>1144</v>
      </c>
    </row>
    <row r="30" spans="1:11">
      <c r="A30" s="7">
        <v>40868</v>
      </c>
      <c r="B30" t="s">
        <v>59</v>
      </c>
      <c r="C30" s="3">
        <v>10.15</v>
      </c>
      <c r="D30" s="3"/>
      <c r="F30" s="1" t="s">
        <v>9</v>
      </c>
      <c r="H30" s="16"/>
      <c r="I30" s="16"/>
    </row>
    <row r="31" spans="1:11">
      <c r="C31" s="3"/>
      <c r="D31" s="3"/>
      <c r="F31" s="1" t="s">
        <v>12</v>
      </c>
      <c r="H31" s="15">
        <f>H29-H30</f>
        <v>138.71</v>
      </c>
      <c r="I31" s="15">
        <f>I29-I30</f>
        <v>75.81</v>
      </c>
    </row>
    <row r="32" spans="1:11">
      <c r="C32" s="3"/>
      <c r="D32" s="3"/>
      <c r="H32" s="15"/>
      <c r="I32" s="15"/>
    </row>
    <row r="33" spans="6:9">
      <c r="F33" s="1" t="s">
        <v>10</v>
      </c>
      <c r="H33" s="16"/>
      <c r="I33" s="16"/>
    </row>
    <row r="34" spans="6:9">
      <c r="F34" s="1" t="s">
        <v>13</v>
      </c>
      <c r="H34" s="17">
        <f>H31+H33</f>
        <v>138.71</v>
      </c>
      <c r="I34" s="17">
        <f>I31+I33</f>
        <v>75.81</v>
      </c>
    </row>
    <row r="35" spans="6:9">
      <c r="H35" s="8"/>
      <c r="I35" s="8"/>
    </row>
    <row r="36" spans="6:9">
      <c r="H36" s="8"/>
      <c r="I36" s="8"/>
    </row>
    <row r="37" spans="6:9">
      <c r="H37" s="8"/>
      <c r="I37" s="8"/>
    </row>
    <row r="38" spans="6:9">
      <c r="H38" s="8"/>
      <c r="I38" s="8"/>
    </row>
    <row r="39" spans="6:9">
      <c r="H39" s="8"/>
      <c r="I39" s="8"/>
    </row>
    <row r="40" spans="6:9">
      <c r="H40" s="8"/>
      <c r="I40" s="8"/>
    </row>
    <row r="41" spans="6:9">
      <c r="H41" s="8"/>
      <c r="I41" s="8"/>
    </row>
    <row r="42" spans="6:9">
      <c r="H42" s="8"/>
      <c r="I42" s="8"/>
    </row>
    <row r="43" spans="6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zoomScale="75" zoomScaleNormal="75" workbookViewId="0">
      <selection activeCell="G10" sqref="G10"/>
    </sheetView>
  </sheetViews>
  <sheetFormatPr baseColWidth="10" defaultRowHeight="15"/>
  <cols>
    <col min="1" max="1" width="11.5703125" bestFit="1" customWidth="1"/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29">
        <v>40544</v>
      </c>
      <c r="B3" s="27" t="s">
        <v>6</v>
      </c>
      <c r="C3" s="42"/>
      <c r="D3" s="43">
        <v>510.5</v>
      </c>
      <c r="F3" s="13">
        <v>40547</v>
      </c>
      <c r="G3" t="s">
        <v>6</v>
      </c>
      <c r="H3" s="10"/>
      <c r="I3" s="10"/>
      <c r="K3" s="10">
        <v>1081</v>
      </c>
    </row>
    <row r="4" spans="1:11">
      <c r="A4" s="29">
        <v>40544</v>
      </c>
      <c r="B4" s="27" t="s">
        <v>19</v>
      </c>
      <c r="C4" s="43"/>
      <c r="D4" s="43">
        <v>150</v>
      </c>
      <c r="F4" s="13">
        <v>40571</v>
      </c>
      <c r="G4" t="s">
        <v>28</v>
      </c>
      <c r="H4" s="10"/>
      <c r="I4" s="10"/>
      <c r="K4" s="10">
        <v>63</v>
      </c>
    </row>
    <row r="5" spans="1:11">
      <c r="A5" s="29">
        <v>40820</v>
      </c>
      <c r="B5" s="27" t="s">
        <v>4</v>
      </c>
      <c r="C5" s="43"/>
      <c r="D5" s="43">
        <v>102.26</v>
      </c>
      <c r="F5" s="7">
        <v>40847</v>
      </c>
      <c r="G5" t="s">
        <v>35</v>
      </c>
      <c r="H5" s="10">
        <v>21.6</v>
      </c>
      <c r="I5" s="10"/>
    </row>
    <row r="6" spans="1:11">
      <c r="A6" s="29">
        <v>40820</v>
      </c>
      <c r="B6" s="27" t="s">
        <v>5</v>
      </c>
      <c r="C6" s="43"/>
      <c r="D6" s="43">
        <v>60.32</v>
      </c>
      <c r="F6" s="7">
        <v>40847</v>
      </c>
      <c r="G6" t="s">
        <v>62</v>
      </c>
      <c r="H6" s="10"/>
      <c r="I6" s="10">
        <v>37.56</v>
      </c>
      <c r="K6" s="10"/>
    </row>
    <row r="7" spans="1:11">
      <c r="A7" s="29">
        <v>40835</v>
      </c>
      <c r="B7" s="27" t="s">
        <v>20</v>
      </c>
      <c r="C7" s="43"/>
      <c r="D7" s="43">
        <v>51.28</v>
      </c>
      <c r="F7" s="7">
        <v>40822</v>
      </c>
      <c r="G7" t="s">
        <v>62</v>
      </c>
      <c r="H7" s="10"/>
      <c r="I7" s="10">
        <v>42.74</v>
      </c>
      <c r="K7" s="10"/>
    </row>
    <row r="8" spans="1:11">
      <c r="A8" s="58">
        <v>40820</v>
      </c>
      <c r="B8" s="27" t="s">
        <v>21</v>
      </c>
      <c r="C8" s="43"/>
      <c r="D8" s="43">
        <v>8.5299999999999994</v>
      </c>
      <c r="F8" s="7">
        <v>40822</v>
      </c>
      <c r="G8" t="s">
        <v>121</v>
      </c>
      <c r="H8" s="10">
        <v>26.16</v>
      </c>
      <c r="I8" s="10"/>
      <c r="K8" s="10"/>
    </row>
    <row r="9" spans="1:11">
      <c r="A9" s="30">
        <v>40833</v>
      </c>
      <c r="B9" s="27" t="s">
        <v>41</v>
      </c>
      <c r="C9" s="43"/>
      <c r="D9" s="43">
        <v>49</v>
      </c>
      <c r="F9" s="7">
        <v>40820</v>
      </c>
      <c r="G9" t="s">
        <v>62</v>
      </c>
      <c r="H9" s="10"/>
      <c r="I9" s="10">
        <v>20.73</v>
      </c>
      <c r="K9" s="10"/>
    </row>
    <row r="10" spans="1:11">
      <c r="A10" s="30">
        <v>40827</v>
      </c>
      <c r="B10" s="27" t="s">
        <v>38</v>
      </c>
      <c r="C10" s="42"/>
      <c r="D10" s="42">
        <v>416.08</v>
      </c>
      <c r="H10" s="10"/>
      <c r="I10" s="10"/>
      <c r="K10" s="10"/>
    </row>
    <row r="11" spans="1:11">
      <c r="B11" s="25"/>
      <c r="D11" s="37"/>
      <c r="H11" s="10"/>
      <c r="I11" s="10"/>
      <c r="K11" s="10"/>
    </row>
    <row r="12" spans="1:11">
      <c r="A12" s="7">
        <v>40820</v>
      </c>
      <c r="B12" s="27" t="s">
        <v>106</v>
      </c>
      <c r="C12" s="42"/>
      <c r="D12" s="43">
        <v>19.7</v>
      </c>
      <c r="H12" s="10"/>
      <c r="I12" s="10"/>
      <c r="K12" s="10"/>
    </row>
    <row r="13" spans="1:11">
      <c r="A13" s="7">
        <v>40842</v>
      </c>
      <c r="B13" s="27" t="s">
        <v>53</v>
      </c>
      <c r="C13" s="42"/>
      <c r="D13" s="43">
        <v>10</v>
      </c>
      <c r="H13" s="10"/>
      <c r="I13" s="10"/>
      <c r="K13" s="10"/>
    </row>
    <row r="14" spans="1:11">
      <c r="A14" s="7">
        <v>40820</v>
      </c>
      <c r="B14" s="27" t="s">
        <v>114</v>
      </c>
      <c r="C14" s="42"/>
      <c r="D14" s="43">
        <v>200</v>
      </c>
      <c r="H14" s="10"/>
      <c r="I14" s="10"/>
      <c r="K14" s="10"/>
    </row>
    <row r="15" spans="1:11">
      <c r="A15" s="7"/>
      <c r="B15" s="38"/>
      <c r="C15" s="39"/>
      <c r="D15" s="39"/>
      <c r="H15" s="10"/>
      <c r="I15" s="10"/>
      <c r="K15" s="10"/>
    </row>
    <row r="16" spans="1:11">
      <c r="A16" s="7"/>
      <c r="B16" s="38"/>
      <c r="C16" s="40"/>
      <c r="D16" s="39"/>
      <c r="H16" s="10"/>
      <c r="I16" s="10"/>
      <c r="K16" s="10"/>
    </row>
    <row r="17" spans="1:11">
      <c r="A17" s="7"/>
      <c r="B17" s="38" t="s">
        <v>36</v>
      </c>
      <c r="C17" s="39"/>
      <c r="D17" s="39">
        <v>10</v>
      </c>
      <c r="H17" s="10"/>
      <c r="I17" s="10"/>
      <c r="K17" s="10"/>
    </row>
    <row r="18" spans="1:11">
      <c r="A18" s="7">
        <v>40842</v>
      </c>
      <c r="B18" s="38" t="s">
        <v>208</v>
      </c>
      <c r="C18" s="39"/>
      <c r="D18" s="39">
        <v>8</v>
      </c>
      <c r="H18" s="10"/>
      <c r="I18" s="10"/>
      <c r="K18" s="10"/>
    </row>
    <row r="19" spans="1:11">
      <c r="A19" s="7">
        <v>40820</v>
      </c>
      <c r="B19" s="38" t="s">
        <v>209</v>
      </c>
      <c r="C19" s="39"/>
      <c r="D19" s="39">
        <v>8</v>
      </c>
      <c r="H19" s="10"/>
      <c r="I19" s="10"/>
      <c r="K19" s="10"/>
    </row>
    <row r="20" spans="1:11">
      <c r="A20" s="7"/>
      <c r="C20" s="3"/>
      <c r="D20" s="3"/>
      <c r="H20" s="10"/>
      <c r="I20" s="10"/>
      <c r="K20" s="10"/>
    </row>
    <row r="21" spans="1:11">
      <c r="C21" s="3"/>
      <c r="D21" s="3"/>
      <c r="H21" s="10"/>
      <c r="I21" s="10"/>
      <c r="K21" s="10"/>
    </row>
    <row r="22" spans="1:11">
      <c r="C22" s="3"/>
      <c r="D22" s="3"/>
      <c r="H22" s="10"/>
      <c r="I22" s="10"/>
      <c r="K22" s="10"/>
    </row>
    <row r="23" spans="1:11">
      <c r="C23" s="3"/>
      <c r="D23" s="3"/>
      <c r="H23" s="10"/>
      <c r="I23" s="10"/>
      <c r="K23" s="10"/>
    </row>
    <row r="24" spans="1:11">
      <c r="C24" s="3"/>
      <c r="D24" s="3"/>
      <c r="H24" s="10"/>
      <c r="I24" s="10"/>
      <c r="K24" s="10"/>
    </row>
    <row r="25" spans="1:11">
      <c r="C25" s="3"/>
      <c r="D25" s="3"/>
      <c r="H25" s="10"/>
      <c r="I25" s="10"/>
      <c r="K25" s="10"/>
    </row>
    <row r="26" spans="1:11">
      <c r="C26" s="3"/>
      <c r="D26" s="3"/>
      <c r="H26" s="10"/>
      <c r="I26" s="10"/>
      <c r="K26" s="10"/>
    </row>
    <row r="27" spans="1:11">
      <c r="C27" s="3"/>
      <c r="D27" s="3"/>
      <c r="H27" s="10"/>
      <c r="I27" s="10"/>
      <c r="K27" s="10"/>
    </row>
    <row r="28" spans="1:11">
      <c r="C28" s="3"/>
      <c r="D28" s="3"/>
      <c r="H28" s="15"/>
      <c r="I28" s="15"/>
    </row>
    <row r="29" spans="1:11">
      <c r="C29" s="3"/>
      <c r="D29" s="3"/>
      <c r="F29" s="1" t="s">
        <v>11</v>
      </c>
      <c r="H29" s="15">
        <f>SUM(H3:H27)</f>
        <v>47.760000000000005</v>
      </c>
      <c r="I29" s="15">
        <f>SUM(I3:I27)</f>
        <v>101.03000000000002</v>
      </c>
      <c r="K29" s="18">
        <f>SUM(K3:K27)</f>
        <v>1144</v>
      </c>
    </row>
    <row r="30" spans="1:11">
      <c r="C30" s="3"/>
      <c r="D30" s="3"/>
      <c r="F30" s="1" t="s">
        <v>9</v>
      </c>
      <c r="H30" s="16"/>
      <c r="I30" s="16"/>
    </row>
    <row r="31" spans="1:11">
      <c r="C31" s="3"/>
      <c r="D31" s="3"/>
      <c r="F31" s="1" t="s">
        <v>12</v>
      </c>
      <c r="H31" s="15">
        <f>H29-H30</f>
        <v>47.760000000000005</v>
      </c>
      <c r="I31" s="15">
        <f>I29-I30</f>
        <v>101.03000000000002</v>
      </c>
    </row>
    <row r="32" spans="1:11">
      <c r="A32" s="7">
        <v>40847</v>
      </c>
      <c r="B32" t="s">
        <v>116</v>
      </c>
      <c r="C32" s="3">
        <v>81.599999999999994</v>
      </c>
      <c r="D32" s="3"/>
      <c r="H32" s="15"/>
      <c r="I32" s="15"/>
    </row>
    <row r="33" spans="1:9">
      <c r="A33" s="7">
        <v>40827</v>
      </c>
      <c r="B33" t="s">
        <v>54</v>
      </c>
      <c r="C33" s="3">
        <v>15.86</v>
      </c>
      <c r="F33" s="1" t="s">
        <v>10</v>
      </c>
      <c r="H33" s="16"/>
      <c r="I33" s="16"/>
    </row>
    <row r="34" spans="1:9">
      <c r="A34" s="7">
        <v>40826</v>
      </c>
      <c r="B34" t="s">
        <v>111</v>
      </c>
      <c r="C34" s="3">
        <v>26.02</v>
      </c>
      <c r="F34" s="1" t="s">
        <v>13</v>
      </c>
      <c r="H34" s="17">
        <f>H31+H33</f>
        <v>47.760000000000005</v>
      </c>
      <c r="I34" s="17">
        <f>I31+I33</f>
        <v>101.03000000000002</v>
      </c>
    </row>
    <row r="35" spans="1:9">
      <c r="A35" s="7">
        <v>40823</v>
      </c>
      <c r="B35" t="s">
        <v>31</v>
      </c>
      <c r="C35" s="3">
        <v>12.99</v>
      </c>
      <c r="H35" s="8"/>
      <c r="I35" s="8"/>
    </row>
    <row r="36" spans="1:9">
      <c r="A36" s="7">
        <v>40823</v>
      </c>
      <c r="B36" t="s">
        <v>31</v>
      </c>
      <c r="C36" s="3">
        <v>119</v>
      </c>
      <c r="H36" s="8"/>
      <c r="I36" s="8"/>
    </row>
    <row r="37" spans="1:9">
      <c r="A37" s="7">
        <v>40817</v>
      </c>
      <c r="B37" t="s">
        <v>58</v>
      </c>
      <c r="C37" s="3">
        <v>32.869999999999997</v>
      </c>
      <c r="H37" s="8"/>
      <c r="I37" s="8"/>
    </row>
    <row r="38" spans="1:9">
      <c r="A38" s="7">
        <v>40824</v>
      </c>
      <c r="B38" t="s">
        <v>111</v>
      </c>
      <c r="C38" s="2">
        <v>26.02</v>
      </c>
      <c r="H38" s="8"/>
      <c r="I38" s="8"/>
    </row>
    <row r="39" spans="1:9">
      <c r="A39" s="7">
        <v>40824</v>
      </c>
      <c r="B39" t="s">
        <v>54</v>
      </c>
      <c r="C39" s="2">
        <v>15.86</v>
      </c>
      <c r="H39" s="8"/>
      <c r="I39" s="8"/>
    </row>
    <row r="40" spans="1:9">
      <c r="H40" s="8"/>
      <c r="I40" s="8"/>
    </row>
    <row r="41" spans="1:9">
      <c r="H41" s="8"/>
      <c r="I41" s="8"/>
    </row>
    <row r="42" spans="1:9">
      <c r="H42" s="8"/>
      <c r="I42" s="8"/>
    </row>
    <row r="43" spans="1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zoomScale="75" zoomScaleNormal="75" workbookViewId="0">
      <selection activeCell="A40" sqref="A40"/>
    </sheetView>
  </sheetViews>
  <sheetFormatPr baseColWidth="10" defaultRowHeight="15"/>
  <cols>
    <col min="1" max="1" width="11.5703125" bestFit="1" customWidth="1"/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31">
        <v>40787</v>
      </c>
      <c r="B3" s="27" t="s">
        <v>6</v>
      </c>
      <c r="C3" s="42"/>
      <c r="D3" s="43">
        <v>510.5</v>
      </c>
      <c r="F3" s="57">
        <v>40182</v>
      </c>
      <c r="G3" t="s">
        <v>6</v>
      </c>
      <c r="H3" s="10"/>
      <c r="I3" s="10"/>
      <c r="K3" s="10">
        <v>1081</v>
      </c>
    </row>
    <row r="4" spans="1:11">
      <c r="A4" s="31">
        <v>40787</v>
      </c>
      <c r="B4" s="27" t="s">
        <v>19</v>
      </c>
      <c r="C4" s="43"/>
      <c r="D4" s="43">
        <v>150</v>
      </c>
      <c r="F4" s="57">
        <v>40206</v>
      </c>
      <c r="G4" t="s">
        <v>28</v>
      </c>
      <c r="H4" s="10"/>
      <c r="I4" s="10"/>
      <c r="K4" s="10">
        <v>63</v>
      </c>
    </row>
    <row r="5" spans="1:11">
      <c r="A5" s="31">
        <v>40791</v>
      </c>
      <c r="B5" s="27" t="s">
        <v>4</v>
      </c>
      <c r="C5" s="43"/>
      <c r="D5" s="43">
        <v>102.26</v>
      </c>
      <c r="F5" s="57">
        <v>40801</v>
      </c>
      <c r="G5" t="s">
        <v>32</v>
      </c>
      <c r="H5" s="10"/>
      <c r="I5" s="10"/>
      <c r="K5" s="10">
        <v>53.94</v>
      </c>
    </row>
    <row r="6" spans="1:11">
      <c r="A6" s="31">
        <v>40787</v>
      </c>
      <c r="B6" s="27" t="s">
        <v>5</v>
      </c>
      <c r="C6" s="43"/>
      <c r="D6" s="43">
        <v>60.32</v>
      </c>
      <c r="F6" s="7">
        <v>40787</v>
      </c>
      <c r="G6" t="s">
        <v>191</v>
      </c>
      <c r="H6" s="10"/>
      <c r="I6" s="10">
        <v>8.9</v>
      </c>
      <c r="K6" s="10"/>
    </row>
    <row r="7" spans="1:11">
      <c r="A7" s="31">
        <v>40805</v>
      </c>
      <c r="B7" s="27" t="s">
        <v>20</v>
      </c>
      <c r="C7" s="43"/>
      <c r="D7" s="43">
        <v>49.94</v>
      </c>
      <c r="F7" s="7">
        <v>40787</v>
      </c>
      <c r="G7" t="s">
        <v>100</v>
      </c>
      <c r="H7" s="10"/>
      <c r="I7" s="10">
        <v>3.47</v>
      </c>
      <c r="K7" s="10"/>
    </row>
    <row r="8" spans="1:11">
      <c r="A8" s="31">
        <v>40787</v>
      </c>
      <c r="B8" s="27" t="s">
        <v>21</v>
      </c>
      <c r="C8" s="43"/>
      <c r="D8" s="43">
        <v>3.2</v>
      </c>
      <c r="F8" s="7">
        <v>40787</v>
      </c>
      <c r="G8" t="s">
        <v>62</v>
      </c>
      <c r="H8" s="10"/>
      <c r="I8" s="10">
        <v>77.09</v>
      </c>
      <c r="K8" s="10"/>
    </row>
    <row r="9" spans="1:11">
      <c r="A9" s="31">
        <v>40801</v>
      </c>
      <c r="B9" s="27" t="s">
        <v>41</v>
      </c>
      <c r="C9" s="43"/>
      <c r="D9" s="43">
        <v>49</v>
      </c>
      <c r="F9" s="7">
        <v>40787</v>
      </c>
      <c r="G9" t="s">
        <v>192</v>
      </c>
      <c r="H9" s="10">
        <v>25</v>
      </c>
      <c r="I9" s="10">
        <f>58-25</f>
        <v>33</v>
      </c>
      <c r="K9" s="10"/>
    </row>
    <row r="10" spans="1:11">
      <c r="A10" s="31"/>
      <c r="B10" s="25" t="s">
        <v>38</v>
      </c>
      <c r="F10" s="7">
        <v>40795</v>
      </c>
      <c r="G10" t="s">
        <v>29</v>
      </c>
      <c r="H10" s="10">
        <v>9.4499999999999993</v>
      </c>
      <c r="I10" s="10"/>
      <c r="K10" s="10"/>
    </row>
    <row r="11" spans="1:11">
      <c r="A11" s="7">
        <v>40787</v>
      </c>
      <c r="B11" s="27" t="s">
        <v>73</v>
      </c>
      <c r="C11" s="42"/>
      <c r="D11" s="43">
        <v>8</v>
      </c>
      <c r="F11" s="7">
        <v>40791</v>
      </c>
      <c r="G11" t="s">
        <v>62</v>
      </c>
      <c r="H11" s="10">
        <v>27.13</v>
      </c>
      <c r="I11" s="10"/>
      <c r="K11" s="10"/>
    </row>
    <row r="12" spans="1:11">
      <c r="A12" s="7">
        <v>40787</v>
      </c>
      <c r="B12" s="27" t="s">
        <v>106</v>
      </c>
      <c r="C12" s="42"/>
      <c r="D12" s="43">
        <v>19.7</v>
      </c>
      <c r="F12" s="7">
        <v>40788</v>
      </c>
      <c r="G12" t="s">
        <v>62</v>
      </c>
      <c r="H12" s="9">
        <v>38.72</v>
      </c>
      <c r="K12" s="10"/>
    </row>
    <row r="13" spans="1:11">
      <c r="B13" s="25" t="s">
        <v>53</v>
      </c>
      <c r="D13" s="37">
        <v>10</v>
      </c>
      <c r="F13" s="7">
        <v>40788</v>
      </c>
      <c r="G13" t="s">
        <v>65</v>
      </c>
      <c r="H13" s="10">
        <v>7</v>
      </c>
      <c r="I13" s="10"/>
      <c r="K13" s="10"/>
    </row>
    <row r="14" spans="1:11">
      <c r="A14" s="7">
        <v>40787</v>
      </c>
      <c r="B14" s="27" t="s">
        <v>114</v>
      </c>
      <c r="C14" s="42"/>
      <c r="D14" s="43">
        <v>200</v>
      </c>
      <c r="F14" s="7">
        <v>40787</v>
      </c>
      <c r="G14" t="s">
        <v>121</v>
      </c>
      <c r="H14" s="10">
        <v>7.86</v>
      </c>
      <c r="I14" s="10"/>
      <c r="K14" s="10"/>
    </row>
    <row r="15" spans="1:11">
      <c r="A15" s="7"/>
      <c r="B15" s="38" t="s">
        <v>200</v>
      </c>
      <c r="C15" s="39"/>
      <c r="D15" s="39">
        <v>17.88</v>
      </c>
      <c r="F15" s="7">
        <v>40795</v>
      </c>
      <c r="G15" t="s">
        <v>121</v>
      </c>
      <c r="H15" s="10">
        <v>16.149999999999999</v>
      </c>
      <c r="I15" s="10"/>
      <c r="K15" s="10"/>
    </row>
    <row r="16" spans="1:11">
      <c r="A16" s="7"/>
      <c r="B16" s="38"/>
      <c r="C16" s="39"/>
      <c r="D16" s="39"/>
      <c r="F16" s="7">
        <v>40802</v>
      </c>
      <c r="G16" t="s">
        <v>121</v>
      </c>
      <c r="H16" s="10">
        <v>31</v>
      </c>
      <c r="I16" s="10"/>
      <c r="K16" s="10"/>
    </row>
    <row r="17" spans="1:11">
      <c r="A17" s="7">
        <v>40798</v>
      </c>
      <c r="B17" s="38" t="s">
        <v>193</v>
      </c>
      <c r="C17" s="39"/>
      <c r="D17" s="39">
        <v>16</v>
      </c>
      <c r="F17" s="7">
        <v>40803</v>
      </c>
      <c r="G17" t="s">
        <v>62</v>
      </c>
      <c r="H17" s="10"/>
      <c r="I17" s="10">
        <v>11.73</v>
      </c>
      <c r="K17" s="10"/>
    </row>
    <row r="18" spans="1:11">
      <c r="A18" s="7">
        <v>40795</v>
      </c>
      <c r="B18" s="38" t="s">
        <v>194</v>
      </c>
      <c r="C18" s="39"/>
      <c r="D18" s="39">
        <v>151</v>
      </c>
      <c r="F18" s="7">
        <v>40809</v>
      </c>
      <c r="G18" t="s">
        <v>25</v>
      </c>
      <c r="H18" s="10">
        <v>18.899999999999999</v>
      </c>
      <c r="I18" s="10"/>
      <c r="K18" s="10"/>
    </row>
    <row r="19" spans="1:11">
      <c r="A19" s="7">
        <v>40801</v>
      </c>
      <c r="B19" s="38" t="s">
        <v>195</v>
      </c>
      <c r="C19" s="39"/>
      <c r="D19" s="39">
        <v>106</v>
      </c>
      <c r="F19" s="7">
        <v>40816</v>
      </c>
      <c r="G19" t="s">
        <v>121</v>
      </c>
      <c r="H19" s="10">
        <v>18.89</v>
      </c>
      <c r="I19" s="10"/>
      <c r="K19" s="10"/>
    </row>
    <row r="20" spans="1:11">
      <c r="A20" s="7"/>
      <c r="D20" s="3"/>
      <c r="F20" s="7">
        <v>40816</v>
      </c>
      <c r="G20" t="s">
        <v>29</v>
      </c>
      <c r="H20" s="10">
        <v>20.79</v>
      </c>
      <c r="I20" s="10"/>
      <c r="K20" s="10"/>
    </row>
    <row r="21" spans="1:11">
      <c r="C21" s="3"/>
      <c r="D21" s="3"/>
      <c r="F21" s="7"/>
      <c r="H21" s="10"/>
      <c r="I21" s="10"/>
      <c r="K21" s="10"/>
    </row>
    <row r="22" spans="1:11">
      <c r="B22" t="s">
        <v>196</v>
      </c>
      <c r="C22" s="3">
        <v>30.45</v>
      </c>
      <c r="D22" s="3"/>
      <c r="H22" s="10"/>
      <c r="I22" s="10"/>
      <c r="K22" s="10"/>
    </row>
    <row r="23" spans="1:11">
      <c r="B23" t="s">
        <v>197</v>
      </c>
      <c r="C23" s="3">
        <v>51</v>
      </c>
      <c r="D23" s="3"/>
      <c r="H23" s="10"/>
      <c r="I23" s="10"/>
      <c r="K23" s="10"/>
    </row>
    <row r="24" spans="1:11">
      <c r="B24" t="s">
        <v>198</v>
      </c>
      <c r="C24" s="3">
        <v>18.98</v>
      </c>
      <c r="D24" s="3"/>
      <c r="H24" s="10"/>
      <c r="I24" s="10"/>
      <c r="K24" s="10"/>
    </row>
    <row r="25" spans="1:11">
      <c r="A25" s="7"/>
      <c r="B25" t="s">
        <v>199</v>
      </c>
      <c r="C25" s="3">
        <v>29</v>
      </c>
      <c r="D25" s="3"/>
      <c r="H25" s="10"/>
      <c r="I25" s="10"/>
      <c r="K25" s="10"/>
    </row>
    <row r="26" spans="1:11">
      <c r="A26" s="7"/>
      <c r="B26" t="s">
        <v>201</v>
      </c>
      <c r="C26" s="3">
        <v>5.79</v>
      </c>
      <c r="D26" s="3"/>
      <c r="H26" s="10"/>
      <c r="I26" s="10"/>
      <c r="K26" s="10"/>
    </row>
    <row r="27" spans="1:11">
      <c r="A27" s="7"/>
      <c r="B27" t="s">
        <v>189</v>
      </c>
      <c r="C27" s="2">
        <v>8.99</v>
      </c>
      <c r="D27" s="3"/>
      <c r="H27" s="10"/>
      <c r="I27" s="10"/>
      <c r="K27" s="10"/>
    </row>
    <row r="28" spans="1:11">
      <c r="A28" s="7"/>
      <c r="B28" t="s">
        <v>26</v>
      </c>
      <c r="C28" s="3">
        <v>24.18</v>
      </c>
      <c r="D28" s="3"/>
      <c r="H28" s="15"/>
      <c r="I28" s="15"/>
    </row>
    <row r="29" spans="1:11">
      <c r="A29" s="7">
        <v>40803</v>
      </c>
      <c r="B29" t="s">
        <v>58</v>
      </c>
      <c r="C29" s="3">
        <v>40.85</v>
      </c>
      <c r="D29" s="3"/>
      <c r="F29" s="1" t="s">
        <v>11</v>
      </c>
      <c r="H29" s="15">
        <f>SUM(H3:H27)</f>
        <v>220.89000000000001</v>
      </c>
      <c r="I29" s="15">
        <f>SUM(I3:I27)</f>
        <v>134.19</v>
      </c>
      <c r="K29" s="18">
        <f>SUM(K3:K27)</f>
        <v>1197.94</v>
      </c>
    </row>
    <row r="30" spans="1:11">
      <c r="A30" s="7">
        <v>40803</v>
      </c>
      <c r="B30" t="s">
        <v>58</v>
      </c>
      <c r="C30" s="3">
        <v>42.75</v>
      </c>
      <c r="D30" s="3"/>
      <c r="F30" s="1" t="s">
        <v>9</v>
      </c>
      <c r="H30" s="16">
        <v>150</v>
      </c>
      <c r="I30" s="16"/>
    </row>
    <row r="31" spans="1:11">
      <c r="A31" s="7">
        <v>40780</v>
      </c>
      <c r="B31" t="s">
        <v>58</v>
      </c>
      <c r="C31" s="3">
        <v>181.3</v>
      </c>
      <c r="D31" s="3"/>
      <c r="F31" s="1" t="s">
        <v>12</v>
      </c>
      <c r="H31" s="15">
        <f>H29-H30</f>
        <v>70.890000000000015</v>
      </c>
      <c r="I31" s="15">
        <f>I29-I30</f>
        <v>134.19</v>
      </c>
    </row>
    <row r="32" spans="1:11">
      <c r="A32" s="7">
        <v>40778</v>
      </c>
      <c r="B32" t="s">
        <v>203</v>
      </c>
      <c r="C32" s="3">
        <v>41.26</v>
      </c>
      <c r="D32" s="3"/>
      <c r="H32" s="15"/>
      <c r="I32" s="15"/>
    </row>
    <row r="33" spans="1:9">
      <c r="B33" t="s">
        <v>31</v>
      </c>
      <c r="C33" s="3">
        <v>12.95</v>
      </c>
      <c r="F33" s="1" t="s">
        <v>10</v>
      </c>
      <c r="H33" s="16">
        <f>August!H34</f>
        <v>739.3900000000001</v>
      </c>
      <c r="I33" s="16">
        <f>August!I34</f>
        <v>624.12999999999988</v>
      </c>
    </row>
    <row r="34" spans="1:9">
      <c r="B34" t="s">
        <v>204</v>
      </c>
      <c r="C34" s="3">
        <v>105</v>
      </c>
      <c r="F34" s="1" t="s">
        <v>13</v>
      </c>
      <c r="H34" s="17">
        <f>H31+H33</f>
        <v>810.28000000000009</v>
      </c>
      <c r="I34" s="17">
        <f>I31+I33</f>
        <v>758.31999999999994</v>
      </c>
    </row>
    <row r="35" spans="1:9">
      <c r="A35" s="7">
        <v>40775</v>
      </c>
      <c r="B35" t="s">
        <v>31</v>
      </c>
      <c r="C35" s="3">
        <v>9.9499999999999993</v>
      </c>
      <c r="H35" s="8"/>
      <c r="I35" s="8"/>
    </row>
    <row r="36" spans="1:9">
      <c r="A36" s="7">
        <v>40801</v>
      </c>
      <c r="B36" t="s">
        <v>205</v>
      </c>
      <c r="C36" s="3">
        <v>35.94</v>
      </c>
      <c r="H36" s="8"/>
      <c r="I36" s="8"/>
    </row>
    <row r="37" spans="1:9">
      <c r="A37" s="7">
        <v>40811</v>
      </c>
      <c r="B37" t="s">
        <v>206</v>
      </c>
      <c r="C37" s="2">
        <v>6.9</v>
      </c>
      <c r="H37" s="8"/>
      <c r="I37" s="8"/>
    </row>
    <row r="38" spans="1:9">
      <c r="A38" s="7">
        <v>40804</v>
      </c>
      <c r="B38" t="s">
        <v>207</v>
      </c>
      <c r="C38" s="2">
        <v>11</v>
      </c>
      <c r="H38" s="8"/>
      <c r="I38" s="8"/>
    </row>
    <row r="39" spans="1:9">
      <c r="A39" s="7">
        <v>40812</v>
      </c>
      <c r="B39" t="s">
        <v>25</v>
      </c>
      <c r="C39" s="2">
        <v>29.8</v>
      </c>
      <c r="H39" s="8"/>
      <c r="I39" s="8"/>
    </row>
    <row r="40" spans="1:9">
      <c r="H40" s="8"/>
      <c r="I40" s="8"/>
    </row>
    <row r="41" spans="1:9">
      <c r="H41" s="8"/>
      <c r="I41" s="8"/>
    </row>
    <row r="42" spans="1:9">
      <c r="H42" s="8"/>
      <c r="I42" s="8"/>
    </row>
    <row r="43" spans="1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3"/>
  <sheetViews>
    <sheetView topLeftCell="B1" zoomScale="75" zoomScaleNormal="75" workbookViewId="0">
      <selection activeCell="B15" sqref="B15:D15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31">
        <v>40756</v>
      </c>
      <c r="B3" s="25" t="s">
        <v>6</v>
      </c>
      <c r="C3" s="36"/>
      <c r="D3" s="37">
        <v>510.5</v>
      </c>
      <c r="F3" s="13">
        <v>40182</v>
      </c>
      <c r="G3" t="s">
        <v>6</v>
      </c>
      <c r="H3" s="10"/>
      <c r="I3" s="10"/>
      <c r="K3" s="10">
        <v>1081</v>
      </c>
    </row>
    <row r="4" spans="1:11">
      <c r="A4" s="31">
        <v>40756</v>
      </c>
      <c r="B4" s="25" t="s">
        <v>19</v>
      </c>
      <c r="C4" s="37"/>
      <c r="D4" s="37">
        <v>150</v>
      </c>
      <c r="F4" s="13">
        <v>40206</v>
      </c>
      <c r="G4" t="s">
        <v>28</v>
      </c>
      <c r="H4" s="10"/>
      <c r="I4" s="10"/>
      <c r="K4" s="10">
        <v>63</v>
      </c>
    </row>
    <row r="5" spans="1:11">
      <c r="A5" s="31">
        <v>40758</v>
      </c>
      <c r="B5" s="25" t="s">
        <v>4</v>
      </c>
      <c r="C5" s="37"/>
      <c r="D5" s="37">
        <v>102.26</v>
      </c>
      <c r="F5" s="7">
        <v>40756</v>
      </c>
      <c r="G5" t="s">
        <v>25</v>
      </c>
      <c r="H5" s="10">
        <v>19.850000000000001</v>
      </c>
      <c r="I5" s="10"/>
    </row>
    <row r="6" spans="1:11">
      <c r="A6" s="31">
        <v>40756</v>
      </c>
      <c r="B6" s="25" t="s">
        <v>5</v>
      </c>
      <c r="C6" s="37"/>
      <c r="D6" s="37">
        <v>60.32</v>
      </c>
      <c r="F6" s="7">
        <v>40756</v>
      </c>
      <c r="G6" t="s">
        <v>188</v>
      </c>
      <c r="K6" s="10"/>
    </row>
    <row r="7" spans="1:11">
      <c r="A7" s="31">
        <v>40774</v>
      </c>
      <c r="B7" s="25" t="s">
        <v>20</v>
      </c>
      <c r="C7" s="37"/>
      <c r="D7" s="37">
        <v>49.94</v>
      </c>
      <c r="F7" s="7">
        <v>40758</v>
      </c>
      <c r="G7" t="s">
        <v>81</v>
      </c>
      <c r="H7" s="9">
        <v>11.27</v>
      </c>
      <c r="I7" s="10"/>
      <c r="K7" s="10"/>
    </row>
    <row r="8" spans="1:11">
      <c r="A8" s="31">
        <v>40756</v>
      </c>
      <c r="B8" s="25" t="s">
        <v>21</v>
      </c>
      <c r="C8" s="37"/>
      <c r="D8" s="37">
        <v>3.2</v>
      </c>
      <c r="F8" s="7">
        <v>40761</v>
      </c>
      <c r="G8" t="s">
        <v>189</v>
      </c>
      <c r="I8" s="9">
        <v>117.92</v>
      </c>
      <c r="K8" s="10"/>
    </row>
    <row r="9" spans="1:11">
      <c r="A9" s="31">
        <v>40771</v>
      </c>
      <c r="B9" s="25" t="s">
        <v>41</v>
      </c>
      <c r="C9" s="37"/>
      <c r="D9" s="37">
        <v>49</v>
      </c>
      <c r="F9" s="7">
        <v>40760</v>
      </c>
      <c r="G9" t="s">
        <v>62</v>
      </c>
      <c r="I9" s="10">
        <v>17.12</v>
      </c>
      <c r="K9" s="10"/>
    </row>
    <row r="10" spans="1:11">
      <c r="A10" s="31"/>
      <c r="B10" s="25" t="s">
        <v>38</v>
      </c>
      <c r="F10" s="7">
        <v>40767</v>
      </c>
      <c r="G10" t="s">
        <v>121</v>
      </c>
      <c r="H10" s="10">
        <v>75.739999999999995</v>
      </c>
      <c r="I10" s="10"/>
      <c r="K10" s="10"/>
    </row>
    <row r="11" spans="1:11">
      <c r="A11" s="13">
        <v>40757</v>
      </c>
      <c r="B11" s="25" t="s">
        <v>73</v>
      </c>
      <c r="D11" s="37">
        <v>8</v>
      </c>
      <c r="F11" s="7">
        <v>40767</v>
      </c>
      <c r="G11" t="s">
        <v>29</v>
      </c>
      <c r="H11" s="10">
        <v>14.54</v>
      </c>
      <c r="I11" s="10"/>
      <c r="K11" s="10"/>
    </row>
    <row r="12" spans="1:11">
      <c r="A12" s="7">
        <v>40756</v>
      </c>
      <c r="B12" s="25" t="s">
        <v>106</v>
      </c>
      <c r="D12" s="37">
        <v>19.7</v>
      </c>
      <c r="F12" s="7">
        <v>40783</v>
      </c>
      <c r="G12" t="s">
        <v>29</v>
      </c>
      <c r="H12" s="10">
        <v>10.26</v>
      </c>
      <c r="I12" s="10"/>
      <c r="K12" s="10"/>
    </row>
    <row r="13" spans="1:11">
      <c r="B13" s="25" t="s">
        <v>53</v>
      </c>
      <c r="D13" s="37">
        <v>10</v>
      </c>
      <c r="F13" s="7">
        <v>40784</v>
      </c>
      <c r="G13" t="s">
        <v>190</v>
      </c>
      <c r="H13" s="10">
        <v>4.83</v>
      </c>
      <c r="I13" s="10"/>
      <c r="K13" s="10"/>
    </row>
    <row r="14" spans="1:11">
      <c r="A14" s="7">
        <v>40756</v>
      </c>
      <c r="B14" s="25" t="s">
        <v>114</v>
      </c>
      <c r="D14" s="37">
        <v>200</v>
      </c>
      <c r="F14" s="7">
        <v>40784</v>
      </c>
      <c r="G14" t="s">
        <v>81</v>
      </c>
      <c r="H14" s="10">
        <v>5.54</v>
      </c>
      <c r="I14" s="10"/>
      <c r="K14" s="10"/>
    </row>
    <row r="15" spans="1:11">
      <c r="A15" s="7"/>
      <c r="B15" s="38" t="s">
        <v>77</v>
      </c>
      <c r="C15" s="40"/>
      <c r="D15" s="39">
        <v>17.88</v>
      </c>
      <c r="F15" s="7">
        <v>40768</v>
      </c>
      <c r="G15" t="s">
        <v>60</v>
      </c>
      <c r="H15" s="10"/>
      <c r="I15" s="10">
        <v>12.4</v>
      </c>
      <c r="K15" s="10"/>
    </row>
    <row r="16" spans="1:11">
      <c r="A16" s="7"/>
      <c r="C16" s="3"/>
      <c r="D16" s="3"/>
      <c r="F16" s="7">
        <v>40768</v>
      </c>
      <c r="G16" t="s">
        <v>60</v>
      </c>
      <c r="H16" s="10"/>
      <c r="I16" s="10">
        <v>14.14</v>
      </c>
      <c r="K16" s="10"/>
    </row>
    <row r="17" spans="1:11">
      <c r="A17" s="7">
        <v>40756</v>
      </c>
      <c r="B17" s="25" t="s">
        <v>187</v>
      </c>
      <c r="C17" s="3">
        <v>14.4</v>
      </c>
      <c r="D17" s="3"/>
      <c r="F17" s="7">
        <v>40784</v>
      </c>
      <c r="G17" t="s">
        <v>81</v>
      </c>
      <c r="H17" s="10">
        <v>5.49</v>
      </c>
      <c r="I17" s="10"/>
      <c r="K17" s="10"/>
    </row>
    <row r="18" spans="1:11">
      <c r="A18" s="7">
        <v>40758</v>
      </c>
      <c r="B18" t="s">
        <v>31</v>
      </c>
      <c r="C18" s="3">
        <v>27.98</v>
      </c>
      <c r="D18" s="3"/>
      <c r="F18" s="7">
        <v>40780</v>
      </c>
      <c r="G18" t="s">
        <v>25</v>
      </c>
      <c r="H18" s="10">
        <v>53.35</v>
      </c>
      <c r="I18" s="10"/>
      <c r="K18" s="10"/>
    </row>
    <row r="19" spans="1:11">
      <c r="A19" s="7">
        <v>40759</v>
      </c>
      <c r="B19" t="s">
        <v>186</v>
      </c>
      <c r="C19" s="3">
        <v>491.19</v>
      </c>
      <c r="D19" s="3"/>
      <c r="F19" s="7">
        <v>40777</v>
      </c>
      <c r="G19" t="s">
        <v>202</v>
      </c>
      <c r="H19" s="10">
        <v>32.57</v>
      </c>
      <c r="I19" s="10"/>
      <c r="K19" s="10"/>
    </row>
    <row r="20" spans="1:11">
      <c r="A20" s="7"/>
      <c r="C20" s="3"/>
      <c r="D20" s="3"/>
      <c r="H20" s="10"/>
      <c r="I20" s="10"/>
      <c r="K20" s="10"/>
    </row>
    <row r="21" spans="1:11">
      <c r="A21" s="7"/>
      <c r="C21" s="3"/>
      <c r="D21" s="3"/>
      <c r="H21" s="10"/>
      <c r="I21" s="10"/>
      <c r="K21" s="10"/>
    </row>
    <row r="22" spans="1:11">
      <c r="A22" s="7">
        <v>40766</v>
      </c>
      <c r="B22" t="s">
        <v>182</v>
      </c>
      <c r="C22" s="3">
        <v>29.9</v>
      </c>
      <c r="D22" s="3"/>
      <c r="H22" s="10"/>
      <c r="I22" s="10"/>
      <c r="K22" s="10"/>
    </row>
    <row r="23" spans="1:11">
      <c r="A23" s="7">
        <v>40766</v>
      </c>
      <c r="B23" t="s">
        <v>83</v>
      </c>
      <c r="C23" s="3">
        <v>24.7</v>
      </c>
      <c r="D23" s="3"/>
      <c r="H23" s="10"/>
      <c r="I23" s="10"/>
      <c r="K23" s="10"/>
    </row>
    <row r="24" spans="1:11">
      <c r="A24" s="7"/>
      <c r="B24" t="s">
        <v>34</v>
      </c>
      <c r="C24" s="3">
        <v>12.75</v>
      </c>
      <c r="D24" s="3"/>
      <c r="H24" s="10"/>
      <c r="I24" s="10"/>
      <c r="K24" s="10"/>
    </row>
    <row r="25" spans="1:11">
      <c r="C25" s="3"/>
      <c r="D25" s="3"/>
      <c r="H25" s="10"/>
      <c r="I25" s="10"/>
      <c r="K25" s="10"/>
    </row>
    <row r="26" spans="1:11">
      <c r="C26" s="3"/>
      <c r="D26" s="3"/>
      <c r="H26" s="10"/>
      <c r="I26" s="10"/>
      <c r="K26" s="10"/>
    </row>
    <row r="27" spans="1:11">
      <c r="C27" s="3"/>
      <c r="D27" s="3"/>
      <c r="H27" s="10"/>
      <c r="I27" s="10"/>
      <c r="K27" s="10"/>
    </row>
    <row r="28" spans="1:11">
      <c r="C28" s="3"/>
      <c r="D28" s="3"/>
      <c r="H28" s="15"/>
      <c r="I28" s="15"/>
    </row>
    <row r="29" spans="1:11">
      <c r="A29" s="7">
        <v>40772</v>
      </c>
      <c r="B29" t="s">
        <v>26</v>
      </c>
      <c r="C29" s="3">
        <v>12.94</v>
      </c>
      <c r="D29" s="3"/>
      <c r="F29" s="1" t="s">
        <v>11</v>
      </c>
      <c r="H29" s="15">
        <f>SUM(H3:H27)</f>
        <v>233.44</v>
      </c>
      <c r="I29" s="15">
        <f>SUM(I3:I27)</f>
        <v>161.57999999999998</v>
      </c>
      <c r="K29" s="18">
        <f>SUM(K3:K27)</f>
        <v>1144</v>
      </c>
    </row>
    <row r="30" spans="1:11">
      <c r="A30" s="7">
        <v>40772</v>
      </c>
      <c r="B30" t="s">
        <v>184</v>
      </c>
      <c r="C30" s="3">
        <v>34.200000000000003</v>
      </c>
      <c r="D30" s="3"/>
      <c r="F30" s="1" t="s">
        <v>9</v>
      </c>
      <c r="H30" s="16">
        <v>350</v>
      </c>
      <c r="I30" s="16">
        <v>150</v>
      </c>
    </row>
    <row r="31" spans="1:11">
      <c r="A31" s="7">
        <v>40772</v>
      </c>
      <c r="B31" t="s">
        <v>185</v>
      </c>
      <c r="C31" s="3">
        <v>13</v>
      </c>
      <c r="D31" s="3"/>
      <c r="F31" s="1" t="s">
        <v>12</v>
      </c>
      <c r="H31" s="15">
        <f>H29-H30</f>
        <v>-116.56</v>
      </c>
      <c r="I31" s="15">
        <f>I29-I30</f>
        <v>11.579999999999984</v>
      </c>
    </row>
    <row r="32" spans="1:11">
      <c r="A32" s="7">
        <v>40773</v>
      </c>
      <c r="B32" t="s">
        <v>35</v>
      </c>
      <c r="C32" s="3">
        <v>7.07</v>
      </c>
      <c r="D32" s="3"/>
      <c r="H32" s="15"/>
      <c r="I32" s="15"/>
    </row>
    <row r="33" spans="1:9">
      <c r="A33" s="7">
        <v>40774</v>
      </c>
      <c r="B33" t="s">
        <v>111</v>
      </c>
      <c r="C33" s="3">
        <v>30</v>
      </c>
      <c r="D33" s="3"/>
      <c r="F33" s="1" t="s">
        <v>10</v>
      </c>
      <c r="H33" s="16">
        <f>Juli!H34</f>
        <v>855.95</v>
      </c>
      <c r="I33" s="16">
        <f>Juli!I34</f>
        <v>612.54999999999995</v>
      </c>
    </row>
    <row r="34" spans="1:9">
      <c r="A34" s="7">
        <v>40774</v>
      </c>
      <c r="B34" t="s">
        <v>105</v>
      </c>
      <c r="C34" s="3">
        <v>49.94</v>
      </c>
      <c r="D34" s="3"/>
      <c r="F34" s="1" t="s">
        <v>13</v>
      </c>
      <c r="H34" s="17">
        <f>H31+H33</f>
        <v>739.3900000000001</v>
      </c>
      <c r="I34" s="17">
        <f>I31+I33</f>
        <v>624.12999999999988</v>
      </c>
    </row>
    <row r="35" spans="1:9">
      <c r="A35" s="7">
        <v>40777</v>
      </c>
      <c r="B35" t="s">
        <v>183</v>
      </c>
      <c r="C35" s="3">
        <v>7.7</v>
      </c>
      <c r="D35" s="3"/>
      <c r="H35" s="8"/>
      <c r="I35" s="8"/>
    </row>
    <row r="36" spans="1:9">
      <c r="B36" t="s">
        <v>29</v>
      </c>
      <c r="C36" s="3">
        <v>9.4499999999999993</v>
      </c>
      <c r="D36" s="3"/>
      <c r="H36" s="8"/>
      <c r="I36" s="8"/>
    </row>
    <row r="37" spans="1:9">
      <c r="H37" s="8"/>
      <c r="I37" s="8"/>
    </row>
    <row r="38" spans="1:9">
      <c r="H38" s="8"/>
      <c r="I38" s="8"/>
    </row>
    <row r="39" spans="1:9">
      <c r="H39" s="8"/>
      <c r="I39" s="8"/>
    </row>
    <row r="40" spans="1:9">
      <c r="F40" s="7"/>
      <c r="H40" s="8"/>
      <c r="I40" s="8"/>
    </row>
    <row r="41" spans="1:9">
      <c r="H41" s="8"/>
      <c r="I41" s="8"/>
    </row>
    <row r="42" spans="1:9">
      <c r="H42" s="8"/>
      <c r="I42" s="8"/>
    </row>
    <row r="43" spans="1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3"/>
  <sheetViews>
    <sheetView topLeftCell="B1" workbookViewId="0">
      <selection activeCell="B16" sqref="B16:D18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13"/>
      <c r="C3" s="3"/>
      <c r="D3" s="3"/>
      <c r="F3" s="13">
        <v>40363</v>
      </c>
      <c r="G3" t="s">
        <v>6</v>
      </c>
      <c r="H3" s="10"/>
      <c r="I3" s="10"/>
      <c r="K3" s="10">
        <v>1081</v>
      </c>
    </row>
    <row r="4" spans="1:11">
      <c r="A4" s="29">
        <v>40725</v>
      </c>
      <c r="B4" s="27" t="s">
        <v>6</v>
      </c>
      <c r="C4" s="36"/>
      <c r="D4" s="43">
        <v>510.5</v>
      </c>
      <c r="F4" s="13">
        <v>40387</v>
      </c>
      <c r="G4" t="s">
        <v>28</v>
      </c>
      <c r="H4" s="10"/>
      <c r="I4" s="10"/>
      <c r="K4" s="10">
        <v>63</v>
      </c>
    </row>
    <row r="5" spans="1:11">
      <c r="A5" s="29">
        <v>40725</v>
      </c>
      <c r="B5" s="27" t="s">
        <v>19</v>
      </c>
      <c r="C5" s="37"/>
      <c r="D5" s="43">
        <v>150</v>
      </c>
      <c r="F5" s="13"/>
      <c r="G5" t="s">
        <v>32</v>
      </c>
      <c r="H5" s="10"/>
      <c r="I5" s="10"/>
      <c r="K5" s="10">
        <v>53.94</v>
      </c>
    </row>
    <row r="6" spans="1:11">
      <c r="A6" s="29">
        <v>40728</v>
      </c>
      <c r="B6" s="27" t="s">
        <v>4</v>
      </c>
      <c r="C6" s="37"/>
      <c r="D6" s="43">
        <v>102.26</v>
      </c>
      <c r="F6" s="13">
        <v>40725</v>
      </c>
      <c r="G6" t="s">
        <v>121</v>
      </c>
      <c r="H6" s="10">
        <v>39.75</v>
      </c>
      <c r="I6" s="10"/>
      <c r="K6" s="10"/>
    </row>
    <row r="7" spans="1:11">
      <c r="A7" s="29">
        <v>40725</v>
      </c>
      <c r="B7" s="27" t="s">
        <v>5</v>
      </c>
      <c r="C7" s="37"/>
      <c r="D7" s="43">
        <v>60.32</v>
      </c>
      <c r="F7" s="13">
        <v>40735</v>
      </c>
      <c r="G7" t="s">
        <v>167</v>
      </c>
      <c r="H7" s="10">
        <v>55.9</v>
      </c>
      <c r="I7" s="10"/>
      <c r="K7" s="10"/>
    </row>
    <row r="8" spans="1:11">
      <c r="A8" s="29">
        <v>40744</v>
      </c>
      <c r="B8" s="27" t="s">
        <v>20</v>
      </c>
      <c r="C8" s="37"/>
      <c r="D8" s="43">
        <v>49.94</v>
      </c>
      <c r="F8" s="13">
        <v>40742</v>
      </c>
      <c r="G8" t="s">
        <v>170</v>
      </c>
      <c r="H8" s="10">
        <v>15.29</v>
      </c>
      <c r="I8" s="10"/>
      <c r="K8" s="10"/>
    </row>
    <row r="9" spans="1:11">
      <c r="A9" s="29"/>
      <c r="B9" s="27" t="s">
        <v>21</v>
      </c>
      <c r="C9" s="37"/>
      <c r="D9" s="43">
        <v>3.2</v>
      </c>
      <c r="F9" s="13">
        <v>40742</v>
      </c>
      <c r="G9" t="s">
        <v>171</v>
      </c>
      <c r="H9" s="10">
        <v>56.84</v>
      </c>
      <c r="I9" s="10"/>
      <c r="K9" s="10"/>
    </row>
    <row r="10" spans="1:11">
      <c r="A10" s="29">
        <v>40742</v>
      </c>
      <c r="B10" s="27" t="s">
        <v>41</v>
      </c>
      <c r="C10" s="37"/>
      <c r="D10" s="43">
        <v>49</v>
      </c>
      <c r="F10" s="13">
        <v>40742</v>
      </c>
      <c r="G10" t="s">
        <v>173</v>
      </c>
      <c r="H10" s="10">
        <v>55.9</v>
      </c>
      <c r="I10" s="10"/>
      <c r="K10" s="10"/>
    </row>
    <row r="11" spans="1:11">
      <c r="A11" s="29">
        <v>40736</v>
      </c>
      <c r="B11" s="27" t="s">
        <v>38</v>
      </c>
      <c r="D11" s="43">
        <v>17.899999999999999</v>
      </c>
      <c r="F11" s="7"/>
      <c r="G11" t="s">
        <v>176</v>
      </c>
      <c r="H11" s="10"/>
      <c r="I11" s="10">
        <v>4.95</v>
      </c>
      <c r="K11" s="10"/>
    </row>
    <row r="12" spans="1:11">
      <c r="A12" s="29">
        <v>40725</v>
      </c>
      <c r="B12" s="27" t="s">
        <v>73</v>
      </c>
      <c r="D12" s="43">
        <v>8</v>
      </c>
      <c r="F12" s="7">
        <v>40754</v>
      </c>
      <c r="G12" t="s">
        <v>177</v>
      </c>
      <c r="H12" s="10">
        <v>14.4</v>
      </c>
      <c r="I12" s="10"/>
      <c r="K12" s="10"/>
    </row>
    <row r="13" spans="1:11">
      <c r="A13" s="29">
        <v>40725</v>
      </c>
      <c r="B13" s="27" t="s">
        <v>106</v>
      </c>
      <c r="D13" s="43">
        <v>19.7</v>
      </c>
      <c r="F13" s="7">
        <v>40753</v>
      </c>
      <c r="G13" t="s">
        <v>121</v>
      </c>
      <c r="H13" s="10">
        <v>7.09</v>
      </c>
      <c r="I13" s="10"/>
      <c r="K13" s="10"/>
    </row>
    <row r="14" spans="1:11">
      <c r="A14" s="29">
        <v>40751</v>
      </c>
      <c r="B14" s="27" t="s">
        <v>53</v>
      </c>
      <c r="D14" s="43">
        <v>10</v>
      </c>
      <c r="F14" s="7">
        <v>40744</v>
      </c>
      <c r="G14" t="s">
        <v>121</v>
      </c>
      <c r="H14" s="10">
        <v>18</v>
      </c>
      <c r="I14" s="10"/>
      <c r="K14" s="10"/>
    </row>
    <row r="15" spans="1:11">
      <c r="A15" s="29">
        <v>40725</v>
      </c>
      <c r="B15" s="27" t="s">
        <v>114</v>
      </c>
      <c r="D15" s="43">
        <v>200</v>
      </c>
      <c r="F15" s="7">
        <v>40744</v>
      </c>
      <c r="G15" t="s">
        <v>25</v>
      </c>
      <c r="H15" s="10">
        <v>3.65</v>
      </c>
      <c r="I15" s="10"/>
      <c r="K15" s="10"/>
    </row>
    <row r="16" spans="1:11">
      <c r="A16" s="29">
        <v>40725</v>
      </c>
      <c r="B16" s="38" t="s">
        <v>15</v>
      </c>
      <c r="C16" s="39"/>
      <c r="D16" s="39">
        <v>187.45</v>
      </c>
      <c r="F16" s="7">
        <v>40743</v>
      </c>
      <c r="G16" t="s">
        <v>81</v>
      </c>
      <c r="H16" s="10">
        <v>12.78</v>
      </c>
      <c r="I16" s="10"/>
      <c r="K16" s="10"/>
    </row>
    <row r="17" spans="1:11">
      <c r="A17" s="29"/>
      <c r="B17" s="38" t="s">
        <v>36</v>
      </c>
      <c r="C17" s="39"/>
      <c r="D17" s="39">
        <v>10</v>
      </c>
      <c r="F17" s="7">
        <v>40753</v>
      </c>
      <c r="G17" t="s">
        <v>62</v>
      </c>
      <c r="H17" s="10">
        <v>36.43</v>
      </c>
      <c r="I17" s="10"/>
      <c r="K17" s="10"/>
    </row>
    <row r="18" spans="1:11">
      <c r="A18" s="29">
        <v>40737</v>
      </c>
      <c r="B18" s="27" t="s">
        <v>169</v>
      </c>
      <c r="C18" s="3"/>
      <c r="D18" s="3">
        <v>18.489999999999998</v>
      </c>
      <c r="F18" s="7">
        <v>40738</v>
      </c>
      <c r="G18" t="s">
        <v>121</v>
      </c>
      <c r="H18" s="10">
        <v>20.84</v>
      </c>
      <c r="I18" s="10"/>
      <c r="K18" s="10"/>
    </row>
    <row r="19" spans="1:11">
      <c r="A19" s="7"/>
      <c r="C19" s="3"/>
      <c r="D19" s="3"/>
      <c r="F19" s="7">
        <v>40754</v>
      </c>
      <c r="G19" t="s">
        <v>181</v>
      </c>
      <c r="H19" s="10">
        <v>914</v>
      </c>
      <c r="I19" s="10"/>
      <c r="K19" s="10"/>
    </row>
    <row r="20" spans="1:11">
      <c r="A20" s="7"/>
      <c r="C20" s="3"/>
      <c r="D20" s="3"/>
      <c r="F20" s="7">
        <v>40754</v>
      </c>
      <c r="H20" s="10"/>
      <c r="I20" s="10">
        <v>81.819999999999993</v>
      </c>
      <c r="K20" s="10"/>
    </row>
    <row r="21" spans="1:11">
      <c r="A21" s="7"/>
      <c r="B21" t="s">
        <v>174</v>
      </c>
      <c r="C21" s="3">
        <v>15</v>
      </c>
      <c r="D21" s="3"/>
      <c r="H21" s="10"/>
      <c r="I21" s="10"/>
      <c r="K21" s="10"/>
    </row>
    <row r="22" spans="1:11">
      <c r="A22" s="7"/>
      <c r="B22" t="s">
        <v>175</v>
      </c>
      <c r="C22" s="3">
        <v>24</v>
      </c>
      <c r="D22" s="3"/>
      <c r="H22" s="10"/>
      <c r="I22" s="10"/>
      <c r="K22" s="10"/>
    </row>
    <row r="23" spans="1:11">
      <c r="A23" s="7">
        <v>40730</v>
      </c>
      <c r="B23" t="s">
        <v>31</v>
      </c>
      <c r="C23" s="3">
        <f>36.54+12.14</f>
        <v>48.68</v>
      </c>
      <c r="D23" s="3"/>
      <c r="H23" s="10"/>
      <c r="I23" s="10"/>
      <c r="K23" s="10"/>
    </row>
    <row r="24" spans="1:11">
      <c r="A24" s="7">
        <v>40731</v>
      </c>
      <c r="B24" t="s">
        <v>51</v>
      </c>
      <c r="C24" s="3">
        <v>12</v>
      </c>
      <c r="D24" s="3"/>
      <c r="H24" s="10"/>
      <c r="I24" s="10"/>
      <c r="K24" s="10"/>
    </row>
    <row r="25" spans="1:11">
      <c r="C25" s="3"/>
      <c r="D25" s="3"/>
      <c r="H25" s="10"/>
      <c r="I25" s="10"/>
      <c r="K25" s="10"/>
    </row>
    <row r="26" spans="1:11">
      <c r="D26" s="3"/>
      <c r="H26" s="10"/>
      <c r="I26" s="10"/>
      <c r="K26" s="10"/>
    </row>
    <row r="27" spans="1:11">
      <c r="A27" s="7">
        <v>40735</v>
      </c>
      <c r="B27" t="s">
        <v>168</v>
      </c>
      <c r="C27" s="3">
        <v>26</v>
      </c>
      <c r="D27" s="3"/>
      <c r="H27" s="10"/>
      <c r="I27" s="10"/>
      <c r="K27" s="10"/>
    </row>
    <row r="28" spans="1:11">
      <c r="A28" s="7">
        <v>40736</v>
      </c>
      <c r="B28" t="s">
        <v>166</v>
      </c>
      <c r="C28" s="3">
        <v>12.93</v>
      </c>
      <c r="D28" s="3"/>
      <c r="H28" s="15"/>
      <c r="I28" s="15"/>
    </row>
    <row r="29" spans="1:11">
      <c r="A29" s="7">
        <v>40742</v>
      </c>
      <c r="B29" t="s">
        <v>172</v>
      </c>
      <c r="C29" s="3">
        <v>30</v>
      </c>
      <c r="D29" s="3"/>
      <c r="F29" s="1" t="s">
        <v>11</v>
      </c>
      <c r="H29" s="15">
        <f>SUM(H3:H27)</f>
        <v>1250.8699999999999</v>
      </c>
      <c r="I29" s="15">
        <f>SUM(I3:I27)</f>
        <v>86.77</v>
      </c>
      <c r="K29" s="18">
        <f>SUM(K3:K27)</f>
        <v>1197.94</v>
      </c>
    </row>
    <row r="30" spans="1:11">
      <c r="A30" s="7">
        <v>40743</v>
      </c>
      <c r="B30" t="s">
        <v>25</v>
      </c>
      <c r="C30" s="3"/>
      <c r="D30" s="3"/>
      <c r="F30" s="1" t="s">
        <v>9</v>
      </c>
      <c r="H30" s="16">
        <f>120+1000</f>
        <v>1120</v>
      </c>
      <c r="I30" s="16">
        <v>120</v>
      </c>
    </row>
    <row r="31" spans="1:11">
      <c r="A31" s="7">
        <v>40746</v>
      </c>
      <c r="B31" t="s">
        <v>178</v>
      </c>
      <c r="C31" s="2">
        <v>13.8</v>
      </c>
      <c r="D31" s="3"/>
      <c r="F31" s="1" t="s">
        <v>12</v>
      </c>
      <c r="H31" s="15">
        <f>H29-H30</f>
        <v>130.86999999999989</v>
      </c>
      <c r="I31" s="15">
        <f>I29-I30</f>
        <v>-33.230000000000004</v>
      </c>
    </row>
    <row r="32" spans="1:11">
      <c r="A32" s="7">
        <v>40751</v>
      </c>
      <c r="B32" t="s">
        <v>59</v>
      </c>
      <c r="C32" s="3">
        <v>10.15</v>
      </c>
      <c r="D32" s="3"/>
      <c r="H32" s="15"/>
      <c r="I32" s="15"/>
    </row>
    <row r="33" spans="1:9">
      <c r="A33" s="7">
        <v>40742</v>
      </c>
      <c r="B33" t="s">
        <v>179</v>
      </c>
      <c r="C33" s="3">
        <v>6.7</v>
      </c>
      <c r="F33" s="1" t="s">
        <v>10</v>
      </c>
      <c r="H33" s="16">
        <f>Juni!H34</f>
        <v>725.08000000000015</v>
      </c>
      <c r="I33" s="16">
        <f>Juni!I34</f>
        <v>645.78</v>
      </c>
    </row>
    <row r="34" spans="1:9">
      <c r="A34" s="7">
        <v>40739</v>
      </c>
      <c r="B34" t="s">
        <v>180</v>
      </c>
      <c r="C34" s="3">
        <v>6.25</v>
      </c>
      <c r="F34" s="1" t="s">
        <v>13</v>
      </c>
      <c r="H34" s="17">
        <f>H31+H33</f>
        <v>855.95</v>
      </c>
      <c r="I34" s="17">
        <f>I31+I33</f>
        <v>612.54999999999995</v>
      </c>
    </row>
    <row r="35" spans="1:9">
      <c r="A35" s="7">
        <v>40735</v>
      </c>
      <c r="B35" t="s">
        <v>29</v>
      </c>
      <c r="C35" s="2">
        <v>19.940000000000001</v>
      </c>
      <c r="H35" s="8"/>
      <c r="I35" s="8"/>
    </row>
    <row r="36" spans="1:9">
      <c r="H36" s="8"/>
      <c r="I36" s="8"/>
    </row>
    <row r="37" spans="1:9">
      <c r="H37" s="8"/>
      <c r="I37" s="8"/>
    </row>
    <row r="38" spans="1:9">
      <c r="H38" s="8"/>
      <c r="I38" s="8"/>
    </row>
    <row r="39" spans="1:9">
      <c r="H39" s="8"/>
      <c r="I39" s="8"/>
    </row>
    <row r="40" spans="1:9">
      <c r="H40" s="8"/>
      <c r="I40" s="8"/>
    </row>
    <row r="41" spans="1:9">
      <c r="H41" s="8"/>
      <c r="I41" s="8"/>
    </row>
    <row r="42" spans="1:9">
      <c r="H42" s="8"/>
      <c r="I42" s="8"/>
    </row>
    <row r="43" spans="1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H12" sqref="H12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29">
        <v>40695</v>
      </c>
      <c r="B3" s="27" t="s">
        <v>6</v>
      </c>
      <c r="C3" s="42"/>
      <c r="D3" s="43">
        <v>510.5</v>
      </c>
      <c r="F3" s="13">
        <v>40182</v>
      </c>
      <c r="G3" t="s">
        <v>6</v>
      </c>
      <c r="H3" s="10"/>
      <c r="I3" s="10"/>
      <c r="K3" s="10">
        <v>1081</v>
      </c>
    </row>
    <row r="4" spans="1:11">
      <c r="A4" s="29">
        <v>40695</v>
      </c>
      <c r="B4" s="27" t="s">
        <v>19</v>
      </c>
      <c r="C4" s="43"/>
      <c r="D4" s="43">
        <v>150</v>
      </c>
      <c r="F4" s="13">
        <v>40206</v>
      </c>
      <c r="G4" t="s">
        <v>28</v>
      </c>
      <c r="H4" s="10"/>
      <c r="I4" s="10"/>
      <c r="K4" s="10">
        <v>63</v>
      </c>
    </row>
    <row r="5" spans="1:11">
      <c r="A5" s="29">
        <v>40697</v>
      </c>
      <c r="B5" s="27" t="s">
        <v>4</v>
      </c>
      <c r="C5" s="43"/>
      <c r="D5" s="43">
        <v>102.26</v>
      </c>
      <c r="F5" s="7">
        <v>40697</v>
      </c>
      <c r="G5" t="s">
        <v>29</v>
      </c>
      <c r="H5" s="10">
        <f>17.62+3.99+2.79+3.98</f>
        <v>28.38</v>
      </c>
      <c r="K5" s="10"/>
    </row>
    <row r="6" spans="1:11">
      <c r="A6" s="29">
        <v>40695</v>
      </c>
      <c r="B6" s="27" t="s">
        <v>5</v>
      </c>
      <c r="C6" s="43"/>
      <c r="D6" s="43">
        <v>60.32</v>
      </c>
      <c r="F6" s="7">
        <v>40698</v>
      </c>
      <c r="G6" t="s">
        <v>62</v>
      </c>
      <c r="I6" s="10">
        <v>29.47</v>
      </c>
      <c r="K6" s="10"/>
    </row>
    <row r="7" spans="1:11">
      <c r="A7" s="29"/>
      <c r="B7" s="25" t="s">
        <v>20</v>
      </c>
      <c r="C7" s="37"/>
      <c r="D7" s="37">
        <v>49.94</v>
      </c>
      <c r="F7" s="7">
        <v>40698</v>
      </c>
      <c r="G7" t="s">
        <v>124</v>
      </c>
      <c r="H7" s="10">
        <v>76.97</v>
      </c>
      <c r="I7" s="10"/>
      <c r="K7" s="10"/>
    </row>
    <row r="8" spans="1:11">
      <c r="A8" s="30"/>
      <c r="B8" s="25" t="s">
        <v>21</v>
      </c>
      <c r="C8" s="37"/>
      <c r="D8" s="37">
        <v>3.2</v>
      </c>
      <c r="F8" s="7">
        <v>40698</v>
      </c>
      <c r="G8" t="s">
        <v>94</v>
      </c>
      <c r="I8" s="10">
        <v>78.55</v>
      </c>
      <c r="K8" s="10"/>
    </row>
    <row r="9" spans="1:11">
      <c r="A9" s="30"/>
      <c r="B9" s="25" t="s">
        <v>41</v>
      </c>
      <c r="C9" s="37"/>
      <c r="D9" s="37">
        <v>49</v>
      </c>
      <c r="F9" s="7">
        <v>40703</v>
      </c>
      <c r="G9" t="s">
        <v>92</v>
      </c>
      <c r="H9" s="10">
        <v>10.86</v>
      </c>
      <c r="I9" s="10"/>
      <c r="K9" s="10"/>
    </row>
    <row r="10" spans="1:11">
      <c r="A10" s="30"/>
      <c r="B10" s="25" t="s">
        <v>38</v>
      </c>
      <c r="F10" s="7">
        <v>40705</v>
      </c>
      <c r="G10" t="s">
        <v>25</v>
      </c>
      <c r="H10" s="10">
        <v>28.8</v>
      </c>
      <c r="I10" s="10"/>
      <c r="K10" s="10"/>
    </row>
    <row r="11" spans="1:11">
      <c r="A11" s="30">
        <v>40697</v>
      </c>
      <c r="B11" s="27" t="s">
        <v>73</v>
      </c>
      <c r="C11" s="42"/>
      <c r="D11" s="43">
        <v>8</v>
      </c>
      <c r="F11" s="7">
        <v>40705</v>
      </c>
      <c r="G11" t="s">
        <v>85</v>
      </c>
      <c r="H11" s="9">
        <v>37.200000000000003</v>
      </c>
      <c r="K11" s="10"/>
    </row>
    <row r="12" spans="1:11">
      <c r="A12" s="30"/>
      <c r="B12" s="25" t="s">
        <v>106</v>
      </c>
      <c r="D12" s="37">
        <v>19.7</v>
      </c>
      <c r="F12" s="7">
        <v>40718</v>
      </c>
      <c r="G12" t="s">
        <v>126</v>
      </c>
      <c r="H12" s="10"/>
      <c r="I12" s="10">
        <v>19.78</v>
      </c>
      <c r="K12" s="10"/>
    </row>
    <row r="13" spans="1:11">
      <c r="A13" s="30"/>
      <c r="B13" s="25" t="s">
        <v>53</v>
      </c>
      <c r="D13" s="37">
        <v>10</v>
      </c>
      <c r="F13" s="7">
        <v>40724</v>
      </c>
      <c r="G13" t="s">
        <v>65</v>
      </c>
      <c r="H13" s="10">
        <v>7</v>
      </c>
      <c r="I13" s="10"/>
      <c r="K13" s="10"/>
    </row>
    <row r="14" spans="1:11">
      <c r="A14" s="30">
        <v>40695</v>
      </c>
      <c r="B14" s="27" t="s">
        <v>114</v>
      </c>
      <c r="C14" s="42"/>
      <c r="D14" s="43">
        <v>200</v>
      </c>
      <c r="F14" s="7">
        <v>40714</v>
      </c>
      <c r="G14" t="s">
        <v>25</v>
      </c>
      <c r="H14" s="10">
        <f>29.3-4.85</f>
        <v>24.450000000000003</v>
      </c>
      <c r="I14" s="10"/>
      <c r="K14" s="10"/>
    </row>
    <row r="15" spans="1:11">
      <c r="A15" s="7"/>
      <c r="C15" s="3"/>
      <c r="D15" s="3"/>
      <c r="F15" s="7">
        <v>40711</v>
      </c>
      <c r="G15" t="s">
        <v>92</v>
      </c>
      <c r="H15" s="10">
        <v>7.61</v>
      </c>
      <c r="I15" s="10"/>
      <c r="K15" s="10"/>
    </row>
    <row r="16" spans="1:11">
      <c r="A16" s="7"/>
      <c r="C16" s="3"/>
      <c r="D16" s="3"/>
      <c r="F16" s="7">
        <v>40711</v>
      </c>
      <c r="G16" t="s">
        <v>126</v>
      </c>
      <c r="H16" s="10">
        <v>19.5</v>
      </c>
      <c r="I16" s="10"/>
      <c r="K16" s="10"/>
    </row>
    <row r="17" spans="1:11">
      <c r="A17" s="7"/>
      <c r="C17" s="3"/>
      <c r="D17" s="3"/>
      <c r="F17" s="7">
        <v>40709</v>
      </c>
      <c r="G17" t="s">
        <v>26</v>
      </c>
      <c r="H17" s="10">
        <v>13.78</v>
      </c>
      <c r="I17" s="10"/>
      <c r="K17" s="10"/>
    </row>
    <row r="18" spans="1:11">
      <c r="A18" s="7"/>
      <c r="C18" s="3"/>
      <c r="D18" s="3"/>
      <c r="F18" s="7">
        <v>40708</v>
      </c>
      <c r="G18" t="s">
        <v>29</v>
      </c>
      <c r="H18" s="10">
        <v>10.64</v>
      </c>
      <c r="I18" s="10"/>
      <c r="K18" s="10"/>
    </row>
    <row r="19" spans="1:11">
      <c r="A19" s="7"/>
      <c r="C19" s="3"/>
      <c r="D19" s="3"/>
      <c r="F19" s="7"/>
      <c r="H19" s="10"/>
      <c r="I19" s="10"/>
      <c r="K19" s="10"/>
    </row>
    <row r="20" spans="1:11">
      <c r="A20" s="7"/>
      <c r="C20" s="3"/>
      <c r="D20" s="3"/>
      <c r="F20" s="7"/>
      <c r="H20" s="10"/>
      <c r="I20" s="10"/>
      <c r="K20" s="10"/>
    </row>
    <row r="21" spans="1:11">
      <c r="A21" s="7">
        <v>40695</v>
      </c>
      <c r="B21" t="s">
        <v>51</v>
      </c>
      <c r="C21" s="3">
        <v>16.899999999999999</v>
      </c>
      <c r="D21" s="3"/>
      <c r="H21" s="10"/>
      <c r="I21" s="10"/>
      <c r="K21" s="10"/>
    </row>
    <row r="22" spans="1:11">
      <c r="A22" s="7"/>
      <c r="C22" s="3"/>
      <c r="D22" s="3"/>
      <c r="H22" s="10"/>
      <c r="I22" s="10"/>
      <c r="K22" s="10"/>
    </row>
    <row r="23" spans="1:11">
      <c r="A23" s="7"/>
      <c r="C23" s="3"/>
      <c r="D23" s="3"/>
      <c r="H23" s="10"/>
      <c r="I23" s="10"/>
      <c r="K23" s="10"/>
    </row>
    <row r="24" spans="1:11">
      <c r="A24" s="7">
        <v>40697</v>
      </c>
      <c r="B24" t="s">
        <v>119</v>
      </c>
      <c r="C24" s="3">
        <v>17.39</v>
      </c>
      <c r="D24" s="3"/>
      <c r="H24" s="10"/>
      <c r="I24" s="10"/>
      <c r="K24" s="10"/>
    </row>
    <row r="25" spans="1:11">
      <c r="A25" s="7">
        <v>40697</v>
      </c>
      <c r="B25" t="s">
        <v>29</v>
      </c>
      <c r="C25" s="3">
        <f>29.18-3.99-2.79</f>
        <v>22.4</v>
      </c>
      <c r="D25" s="3"/>
      <c r="H25" s="10"/>
      <c r="I25" s="10"/>
      <c r="K25" s="10"/>
    </row>
    <row r="26" spans="1:11">
      <c r="A26" s="7">
        <v>40702</v>
      </c>
      <c r="B26" t="s">
        <v>51</v>
      </c>
      <c r="C26" s="3">
        <v>13.9</v>
      </c>
      <c r="D26" s="3"/>
      <c r="H26" s="10"/>
      <c r="I26" s="10"/>
      <c r="K26" s="10"/>
    </row>
    <row r="27" spans="1:11">
      <c r="A27" s="7">
        <v>40702</v>
      </c>
      <c r="B27" t="s">
        <v>26</v>
      </c>
      <c r="C27" s="2">
        <v>20.78</v>
      </c>
      <c r="D27" s="3"/>
      <c r="H27" s="10"/>
      <c r="I27" s="10"/>
      <c r="K27" s="10"/>
    </row>
    <row r="28" spans="1:11">
      <c r="A28" s="7">
        <v>40705</v>
      </c>
      <c r="B28" t="s">
        <v>125</v>
      </c>
      <c r="C28" s="3">
        <v>16.899999999999999</v>
      </c>
      <c r="D28" s="3"/>
      <c r="H28" s="15"/>
      <c r="I28" s="15"/>
    </row>
    <row r="29" spans="1:11">
      <c r="A29" s="7">
        <v>40705</v>
      </c>
      <c r="B29" t="s">
        <v>123</v>
      </c>
      <c r="C29" s="3">
        <v>19.95</v>
      </c>
      <c r="D29" s="3"/>
      <c r="F29" s="1" t="s">
        <v>11</v>
      </c>
      <c r="H29" s="15">
        <f>SUM(H3:H27)</f>
        <v>265.19</v>
      </c>
      <c r="I29" s="15">
        <f>SUM(I3:I27)</f>
        <v>127.8</v>
      </c>
      <c r="K29" s="18">
        <f>SUM(K3:K27)</f>
        <v>1144</v>
      </c>
    </row>
    <row r="30" spans="1:11">
      <c r="A30" s="7">
        <v>40708</v>
      </c>
      <c r="B30" t="s">
        <v>75</v>
      </c>
      <c r="C30" s="3">
        <v>7.5</v>
      </c>
      <c r="D30" s="3"/>
      <c r="F30" s="1" t="s">
        <v>9</v>
      </c>
      <c r="H30" s="16"/>
      <c r="I30" s="16"/>
    </row>
    <row r="31" spans="1:11">
      <c r="A31" s="7">
        <v>40709</v>
      </c>
      <c r="B31" t="s">
        <v>129</v>
      </c>
      <c r="D31" s="3"/>
      <c r="F31" s="1" t="s">
        <v>12</v>
      </c>
      <c r="H31" s="15">
        <f>H29-H30</f>
        <v>265.19</v>
      </c>
      <c r="I31" s="15">
        <f>I29-I30</f>
        <v>127.8</v>
      </c>
    </row>
    <row r="32" spans="1:11">
      <c r="A32" s="7">
        <v>40715</v>
      </c>
      <c r="B32" t="s">
        <v>129</v>
      </c>
      <c r="C32" s="3">
        <v>9.9499999999999993</v>
      </c>
      <c r="D32" s="3"/>
      <c r="H32" s="15"/>
      <c r="I32" s="15"/>
    </row>
    <row r="33" spans="1:9">
      <c r="A33" s="7">
        <v>40714</v>
      </c>
      <c r="B33" t="s">
        <v>128</v>
      </c>
      <c r="C33" s="2">
        <v>11.9</v>
      </c>
      <c r="F33" s="1" t="s">
        <v>10</v>
      </c>
      <c r="H33" s="16">
        <f>Mai!H34</f>
        <v>459.8900000000001</v>
      </c>
      <c r="I33" s="16">
        <f>Mai!I34</f>
        <v>517.98</v>
      </c>
    </row>
    <row r="34" spans="1:9">
      <c r="A34" s="7">
        <v>40719</v>
      </c>
      <c r="B34" t="s">
        <v>101</v>
      </c>
      <c r="C34" s="2">
        <v>5</v>
      </c>
      <c r="F34" s="1" t="s">
        <v>13</v>
      </c>
      <c r="H34" s="17">
        <f>H31+H33</f>
        <v>725.08000000000015</v>
      </c>
      <c r="I34" s="17">
        <f>I31+I33</f>
        <v>645.78</v>
      </c>
    </row>
    <row r="35" spans="1:9">
      <c r="H35" s="8"/>
      <c r="I35" s="8"/>
    </row>
    <row r="36" spans="1:9">
      <c r="H36" s="8"/>
      <c r="I36" s="8"/>
    </row>
    <row r="37" spans="1:9">
      <c r="A37" s="7">
        <v>40723</v>
      </c>
      <c r="B37" t="s">
        <v>95</v>
      </c>
      <c r="C37" s="3">
        <v>28.85</v>
      </c>
      <c r="H37" s="8"/>
      <c r="I37" s="8"/>
    </row>
    <row r="38" spans="1:9">
      <c r="A38" s="7">
        <v>40724</v>
      </c>
      <c r="B38" t="s">
        <v>26</v>
      </c>
      <c r="C38" s="3">
        <v>20.73</v>
      </c>
      <c r="H38" s="8"/>
      <c r="I38" s="8"/>
    </row>
    <row r="39" spans="1:9">
      <c r="A39" s="7"/>
      <c r="B39" t="s">
        <v>127</v>
      </c>
      <c r="C39" s="3">
        <v>4.5</v>
      </c>
      <c r="H39" s="8"/>
      <c r="I39" s="8"/>
    </row>
    <row r="40" spans="1:9">
      <c r="A40" s="7">
        <v>40714</v>
      </c>
      <c r="B40" t="s">
        <v>25</v>
      </c>
      <c r="C40" s="3">
        <f>29.3-1.95-9.95-0.95-1.95-2.15-1.35-1.95-0.75-1.15-1.35-0.95</f>
        <v>4.8500000000000041</v>
      </c>
      <c r="H40" s="8"/>
      <c r="I40" s="8"/>
    </row>
    <row r="41" spans="1:9">
      <c r="C41" s="3"/>
      <c r="H41" s="8"/>
      <c r="I41" s="8"/>
    </row>
    <row r="42" spans="1:9">
      <c r="C42" s="3"/>
      <c r="H42" s="8"/>
      <c r="I42" s="8"/>
    </row>
    <row r="43" spans="1:9">
      <c r="C43" s="3"/>
      <c r="H43" s="8"/>
      <c r="I43" s="8"/>
    </row>
    <row r="44" spans="1:9">
      <c r="C44" s="3"/>
    </row>
    <row r="45" spans="1:9">
      <c r="C45" s="3"/>
    </row>
    <row r="46" spans="1:9">
      <c r="C46" s="3"/>
    </row>
    <row r="47" spans="1:9">
      <c r="C47" s="3"/>
    </row>
    <row r="48" spans="1:9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B16" sqref="B16:D16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13"/>
      <c r="D3" s="3"/>
      <c r="F3" s="13">
        <v>40182</v>
      </c>
      <c r="G3" t="s">
        <v>6</v>
      </c>
      <c r="H3" s="10"/>
      <c r="I3" s="10"/>
      <c r="K3" s="10">
        <v>1081</v>
      </c>
    </row>
    <row r="4" spans="1:11">
      <c r="A4" s="13">
        <v>40664</v>
      </c>
      <c r="B4" s="27" t="s">
        <v>6</v>
      </c>
      <c r="C4" s="42"/>
      <c r="D4" s="43">
        <v>510.5</v>
      </c>
      <c r="F4" s="13">
        <v>40206</v>
      </c>
      <c r="G4" t="s">
        <v>28</v>
      </c>
      <c r="H4" s="10"/>
      <c r="I4" s="10"/>
      <c r="K4" s="10">
        <v>63</v>
      </c>
    </row>
    <row r="5" spans="1:11">
      <c r="A5" s="13">
        <v>40664</v>
      </c>
      <c r="B5" s="27" t="s">
        <v>19</v>
      </c>
      <c r="C5" s="43"/>
      <c r="D5" s="43">
        <v>150</v>
      </c>
      <c r="F5" s="7">
        <v>40680</v>
      </c>
      <c r="G5" t="s">
        <v>25</v>
      </c>
      <c r="H5" s="10"/>
      <c r="I5" s="10">
        <v>27.5</v>
      </c>
      <c r="K5" s="10"/>
    </row>
    <row r="6" spans="1:11">
      <c r="A6" s="13">
        <v>40666</v>
      </c>
      <c r="B6" s="25" t="s">
        <v>4</v>
      </c>
      <c r="C6" s="37"/>
      <c r="D6" s="37">
        <v>102.26</v>
      </c>
      <c r="F6" s="7">
        <v>40677</v>
      </c>
      <c r="G6" t="s">
        <v>118</v>
      </c>
      <c r="H6" s="10">
        <v>11.18</v>
      </c>
      <c r="I6" s="10"/>
      <c r="K6" s="10"/>
    </row>
    <row r="7" spans="1:11">
      <c r="A7" s="13">
        <v>40665</v>
      </c>
      <c r="B7" s="27" t="s">
        <v>5</v>
      </c>
      <c r="C7" s="43"/>
      <c r="D7" s="43">
        <v>60.32</v>
      </c>
      <c r="F7" s="7">
        <v>40677</v>
      </c>
      <c r="G7" t="s">
        <v>29</v>
      </c>
      <c r="H7" s="10">
        <v>6.94</v>
      </c>
      <c r="I7" s="10"/>
      <c r="K7" s="10"/>
    </row>
    <row r="8" spans="1:11">
      <c r="A8" s="31">
        <v>40682</v>
      </c>
      <c r="B8" s="27" t="s">
        <v>20</v>
      </c>
      <c r="C8" s="43"/>
      <c r="D8" s="43">
        <v>51.15</v>
      </c>
      <c r="F8" s="7">
        <v>40679</v>
      </c>
      <c r="G8" t="s">
        <v>62</v>
      </c>
      <c r="H8" s="9">
        <v>29.14</v>
      </c>
      <c r="K8" s="10"/>
    </row>
    <row r="9" spans="1:11">
      <c r="A9" s="13">
        <v>40665</v>
      </c>
      <c r="B9" s="27" t="s">
        <v>21</v>
      </c>
      <c r="C9" s="43"/>
      <c r="D9" s="43">
        <v>3.2</v>
      </c>
      <c r="F9" s="7">
        <v>40670</v>
      </c>
      <c r="G9" t="s">
        <v>62</v>
      </c>
      <c r="H9" s="10"/>
      <c r="I9" s="10">
        <v>53.46</v>
      </c>
      <c r="K9" s="10"/>
    </row>
    <row r="10" spans="1:11">
      <c r="A10" s="13">
        <v>40680</v>
      </c>
      <c r="B10" s="27" t="s">
        <v>41</v>
      </c>
      <c r="C10" s="43"/>
      <c r="D10" s="43">
        <v>49</v>
      </c>
      <c r="F10" s="7">
        <v>40666</v>
      </c>
      <c r="G10" t="s">
        <v>121</v>
      </c>
      <c r="H10" s="10">
        <v>9.49</v>
      </c>
      <c r="I10" s="10"/>
      <c r="K10" s="10"/>
    </row>
    <row r="11" spans="1:11">
      <c r="A11" s="13">
        <v>40673</v>
      </c>
      <c r="B11" s="27" t="s">
        <v>38</v>
      </c>
      <c r="D11" s="2">
        <v>9.99</v>
      </c>
      <c r="F11" s="7">
        <v>40680</v>
      </c>
      <c r="G11" t="s">
        <v>121</v>
      </c>
      <c r="H11" s="10">
        <v>9.91</v>
      </c>
      <c r="I11" s="10"/>
      <c r="K11" s="10"/>
    </row>
    <row r="12" spans="1:11">
      <c r="A12" s="13">
        <v>40666</v>
      </c>
      <c r="B12" s="27" t="s">
        <v>73</v>
      </c>
      <c r="C12" s="42"/>
      <c r="D12" s="43">
        <v>8</v>
      </c>
      <c r="F12" s="7">
        <v>40688</v>
      </c>
      <c r="G12" t="s">
        <v>62</v>
      </c>
      <c r="H12" s="10"/>
      <c r="I12" s="10">
        <v>83.02</v>
      </c>
      <c r="K12" s="10"/>
    </row>
    <row r="13" spans="1:11">
      <c r="A13" s="13">
        <v>40665</v>
      </c>
      <c r="B13" s="27" t="s">
        <v>106</v>
      </c>
      <c r="C13" s="42"/>
      <c r="D13" s="43">
        <v>19.7</v>
      </c>
      <c r="F13" s="7">
        <v>40687</v>
      </c>
      <c r="G13" t="s">
        <v>121</v>
      </c>
      <c r="H13" s="10">
        <v>23.76</v>
      </c>
      <c r="I13" s="10"/>
      <c r="K13" s="10"/>
    </row>
    <row r="14" spans="1:11">
      <c r="A14" s="13">
        <v>40690</v>
      </c>
      <c r="B14" s="25" t="s">
        <v>53</v>
      </c>
      <c r="D14" s="37">
        <v>10</v>
      </c>
      <c r="F14" s="7">
        <v>40693</v>
      </c>
      <c r="G14" t="s">
        <v>121</v>
      </c>
      <c r="H14" s="10">
        <v>8.24</v>
      </c>
      <c r="I14" s="10"/>
      <c r="K14" s="10"/>
    </row>
    <row r="15" spans="1:11">
      <c r="A15" s="13">
        <v>40665</v>
      </c>
      <c r="B15" s="27" t="s">
        <v>114</v>
      </c>
      <c r="D15" s="43">
        <v>200</v>
      </c>
      <c r="F15" s="7">
        <v>40690</v>
      </c>
      <c r="G15" t="s">
        <v>25</v>
      </c>
      <c r="H15" s="10">
        <f>26.95</f>
        <v>26.95</v>
      </c>
      <c r="I15" s="10"/>
      <c r="K15" s="10"/>
    </row>
    <row r="16" spans="1:11">
      <c r="A16" s="7"/>
      <c r="B16" s="38" t="s">
        <v>78</v>
      </c>
      <c r="C16" s="3"/>
      <c r="D16" s="39">
        <v>12.9</v>
      </c>
      <c r="H16" s="10"/>
      <c r="I16" s="10"/>
      <c r="K16" s="10"/>
    </row>
    <row r="17" spans="1:11">
      <c r="A17" s="7"/>
      <c r="C17" s="3"/>
      <c r="D17" s="3"/>
      <c r="H17" s="10"/>
      <c r="I17" s="10"/>
      <c r="K17" s="10"/>
    </row>
    <row r="18" spans="1:11">
      <c r="A18" s="7">
        <v>40665</v>
      </c>
      <c r="B18" t="s">
        <v>113</v>
      </c>
      <c r="C18" s="3">
        <v>43</v>
      </c>
      <c r="D18" s="3"/>
      <c r="H18" s="10"/>
      <c r="I18" s="10"/>
      <c r="K18" s="10"/>
    </row>
    <row r="19" spans="1:11">
      <c r="A19" s="7">
        <v>40665</v>
      </c>
      <c r="B19" t="s">
        <v>116</v>
      </c>
      <c r="C19" s="3">
        <v>90</v>
      </c>
      <c r="D19" s="3"/>
      <c r="H19" s="10"/>
      <c r="I19" s="10"/>
      <c r="K19" s="10"/>
    </row>
    <row r="20" spans="1:11">
      <c r="A20" s="7">
        <v>40664</v>
      </c>
      <c r="B20" t="s">
        <v>117</v>
      </c>
      <c r="C20" s="3">
        <v>89</v>
      </c>
      <c r="D20" s="3"/>
      <c r="H20" s="10"/>
      <c r="I20" s="10"/>
      <c r="K20" s="10"/>
    </row>
    <row r="21" spans="1:11">
      <c r="A21" s="7"/>
      <c r="B21" t="s">
        <v>119</v>
      </c>
      <c r="C21" s="3">
        <v>9.9</v>
      </c>
      <c r="D21" s="3"/>
      <c r="H21" s="10"/>
      <c r="I21" s="10"/>
      <c r="K21" s="10"/>
    </row>
    <row r="22" spans="1:11">
      <c r="A22" s="7"/>
      <c r="B22" t="s">
        <v>109</v>
      </c>
      <c r="C22" s="3">
        <f>8</f>
        <v>8</v>
      </c>
      <c r="D22" s="3"/>
      <c r="H22" s="10"/>
      <c r="I22" s="10"/>
      <c r="K22" s="10"/>
    </row>
    <row r="23" spans="1:11">
      <c r="A23" s="7"/>
      <c r="B23" t="s">
        <v>120</v>
      </c>
      <c r="C23" s="3">
        <v>16.899999999999999</v>
      </c>
      <c r="D23" s="3"/>
      <c r="H23" s="10"/>
      <c r="I23" s="10"/>
      <c r="K23" s="10"/>
    </row>
    <row r="24" spans="1:11">
      <c r="A24" s="7">
        <v>40667</v>
      </c>
      <c r="B24" t="s">
        <v>59</v>
      </c>
      <c r="C24" s="3">
        <v>7.7</v>
      </c>
      <c r="D24" s="3"/>
      <c r="H24" s="10"/>
      <c r="I24" s="10"/>
      <c r="K24" s="10"/>
    </row>
    <row r="25" spans="1:11">
      <c r="B25" t="s">
        <v>34</v>
      </c>
      <c r="C25" s="3">
        <v>8.98</v>
      </c>
      <c r="D25" s="3"/>
      <c r="H25" s="10"/>
      <c r="I25" s="10"/>
      <c r="K25" s="10"/>
    </row>
    <row r="26" spans="1:11">
      <c r="A26" s="7">
        <v>40675</v>
      </c>
      <c r="B26" t="s">
        <v>26</v>
      </c>
      <c r="C26" s="3">
        <f>23.1</f>
        <v>23.1</v>
      </c>
      <c r="D26" s="3"/>
      <c r="H26" s="10"/>
      <c r="I26" s="10"/>
      <c r="K26" s="10"/>
    </row>
    <row r="27" spans="1:11">
      <c r="A27" s="7">
        <v>40677</v>
      </c>
      <c r="B27" t="s">
        <v>25</v>
      </c>
      <c r="C27" s="3">
        <v>16.45</v>
      </c>
      <c r="D27" s="3"/>
      <c r="H27" s="10"/>
      <c r="I27" s="10"/>
      <c r="K27" s="10"/>
    </row>
    <row r="28" spans="1:11">
      <c r="A28" s="7">
        <v>40684</v>
      </c>
      <c r="B28" t="s">
        <v>70</v>
      </c>
      <c r="C28" s="3">
        <v>15</v>
      </c>
      <c r="D28" s="3"/>
      <c r="H28" s="15"/>
      <c r="I28" s="15"/>
    </row>
    <row r="29" spans="1:11">
      <c r="A29" s="7">
        <v>40688</v>
      </c>
      <c r="B29" t="s">
        <v>54</v>
      </c>
      <c r="C29" s="3">
        <v>9.5</v>
      </c>
      <c r="D29" s="3"/>
      <c r="F29" s="1" t="s">
        <v>11</v>
      </c>
      <c r="H29" s="15">
        <f>SUM(H3:H27)</f>
        <v>125.61000000000001</v>
      </c>
      <c r="I29" s="15">
        <f>SUM(I3:I27)</f>
        <v>163.98000000000002</v>
      </c>
      <c r="K29" s="18">
        <f>SUM(K3:K27)</f>
        <v>1144</v>
      </c>
    </row>
    <row r="30" spans="1:11">
      <c r="A30" s="7">
        <v>40686</v>
      </c>
      <c r="B30" t="s">
        <v>25</v>
      </c>
      <c r="C30" s="3">
        <v>12.15</v>
      </c>
      <c r="D30" s="3"/>
      <c r="F30" s="1" t="s">
        <v>9</v>
      </c>
      <c r="H30" s="16"/>
      <c r="I30" s="16"/>
    </row>
    <row r="31" spans="1:11">
      <c r="A31" s="7">
        <v>40683</v>
      </c>
      <c r="B31" t="s">
        <v>58</v>
      </c>
      <c r="C31" s="3">
        <v>9.9499999999999993</v>
      </c>
      <c r="D31" s="3"/>
      <c r="F31" s="1" t="s">
        <v>12</v>
      </c>
      <c r="H31" s="15">
        <f>H29-H30</f>
        <v>125.61000000000001</v>
      </c>
      <c r="I31" s="15">
        <f>I29-I30</f>
        <v>163.98000000000002</v>
      </c>
    </row>
    <row r="32" spans="1:11">
      <c r="A32" s="7">
        <v>40683</v>
      </c>
      <c r="B32" t="s">
        <v>58</v>
      </c>
      <c r="C32" s="3">
        <v>45.75</v>
      </c>
      <c r="D32" s="3"/>
      <c r="H32" s="15"/>
      <c r="I32" s="15"/>
    </row>
    <row r="33" spans="6:9">
      <c r="F33" s="1" t="s">
        <v>10</v>
      </c>
      <c r="H33" s="16">
        <f>April!H34</f>
        <v>334.28000000000009</v>
      </c>
      <c r="I33" s="16">
        <f>April!I34</f>
        <v>354.00000000000006</v>
      </c>
    </row>
    <row r="34" spans="6:9">
      <c r="F34" s="1" t="s">
        <v>13</v>
      </c>
      <c r="H34" s="17">
        <f>H31+H33</f>
        <v>459.8900000000001</v>
      </c>
      <c r="I34" s="17">
        <f>I31+I33</f>
        <v>517.98</v>
      </c>
    </row>
    <row r="35" spans="6:9">
      <c r="H35" s="8"/>
      <c r="I35" s="8"/>
    </row>
    <row r="36" spans="6:9">
      <c r="H36" s="8"/>
      <c r="I36" s="8"/>
    </row>
    <row r="37" spans="6:9">
      <c r="H37" s="8"/>
      <c r="I37" s="8"/>
    </row>
    <row r="38" spans="6:9">
      <c r="H38" s="8"/>
      <c r="I38" s="8"/>
    </row>
    <row r="39" spans="6:9">
      <c r="H39" s="8"/>
      <c r="I39" s="8"/>
    </row>
    <row r="40" spans="6:9">
      <c r="H40" s="8"/>
      <c r="I40" s="8"/>
    </row>
    <row r="41" spans="6:9">
      <c r="H41" s="8"/>
      <c r="I41" s="8"/>
    </row>
    <row r="42" spans="6:9">
      <c r="H42" s="8"/>
      <c r="I42" s="8"/>
    </row>
    <row r="43" spans="6:9">
      <c r="H43" s="8"/>
      <c r="I43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3"/>
  <sheetViews>
    <sheetView topLeftCell="B1" workbookViewId="0">
      <selection activeCell="G46" sqref="G46"/>
    </sheetView>
  </sheetViews>
  <sheetFormatPr baseColWidth="10" defaultRowHeight="15"/>
  <cols>
    <col min="2" max="2" width="43.140625" customWidth="1"/>
    <col min="3" max="4" width="17.7109375" style="2" customWidth="1"/>
    <col min="6" max="6" width="11.42578125" customWidth="1"/>
    <col min="7" max="7" width="42.85546875" customWidth="1"/>
    <col min="8" max="9" width="14.7109375" style="9" customWidth="1"/>
    <col min="10" max="10" width="2.7109375" customWidth="1"/>
    <col min="11" max="11" width="14.7109375" customWidth="1"/>
  </cols>
  <sheetData>
    <row r="1" spans="1:11" ht="55.5" customHeight="1" thickBot="1">
      <c r="A1" s="4" t="s">
        <v>0</v>
      </c>
      <c r="B1" s="5" t="s">
        <v>3</v>
      </c>
      <c r="C1" s="6" t="s">
        <v>1</v>
      </c>
      <c r="D1" s="12" t="s">
        <v>2</v>
      </c>
      <c r="F1" s="4" t="s">
        <v>0</v>
      </c>
      <c r="G1" s="5" t="s">
        <v>3</v>
      </c>
      <c r="H1" s="11" t="s">
        <v>7</v>
      </c>
      <c r="I1" s="11" t="s">
        <v>8</v>
      </c>
      <c r="K1" s="11" t="s">
        <v>14</v>
      </c>
    </row>
    <row r="2" spans="1:11">
      <c r="C2" s="8"/>
      <c r="D2" s="8"/>
      <c r="H2" s="8"/>
      <c r="I2" s="8"/>
      <c r="K2" s="8"/>
    </row>
    <row r="3" spans="1:11">
      <c r="A3" s="31">
        <v>40634</v>
      </c>
      <c r="B3" s="27" t="s">
        <v>6</v>
      </c>
      <c r="C3" s="42"/>
      <c r="D3" s="43">
        <v>510.5</v>
      </c>
      <c r="F3" s="13">
        <v>40182</v>
      </c>
      <c r="G3" t="s">
        <v>6</v>
      </c>
      <c r="H3" s="10"/>
      <c r="I3" s="10"/>
      <c r="K3" s="10">
        <v>1081</v>
      </c>
    </row>
    <row r="4" spans="1:11">
      <c r="A4" s="31">
        <v>40634</v>
      </c>
      <c r="B4" s="27" t="s">
        <v>19</v>
      </c>
      <c r="C4" s="43"/>
      <c r="D4" s="43">
        <v>150</v>
      </c>
      <c r="F4" s="13">
        <v>40206</v>
      </c>
      <c r="G4" t="s">
        <v>28</v>
      </c>
      <c r="H4" s="10"/>
      <c r="I4" s="10"/>
      <c r="K4" s="10">
        <v>63</v>
      </c>
    </row>
    <row r="5" spans="1:11">
      <c r="A5" s="31">
        <v>40634</v>
      </c>
      <c r="B5" s="27" t="s">
        <v>4</v>
      </c>
      <c r="C5" s="43"/>
      <c r="D5" s="43">
        <v>102.26</v>
      </c>
      <c r="F5" s="13">
        <v>40634</v>
      </c>
      <c r="G5" t="s">
        <v>81</v>
      </c>
      <c r="H5" s="10">
        <v>4.96</v>
      </c>
      <c r="I5" s="10"/>
    </row>
    <row r="6" spans="1:11">
      <c r="A6" s="31">
        <v>40634</v>
      </c>
      <c r="B6" s="27" t="s">
        <v>5</v>
      </c>
      <c r="C6" s="43"/>
      <c r="D6" s="43">
        <v>60.32</v>
      </c>
      <c r="F6" s="13">
        <v>40635</v>
      </c>
      <c r="G6" t="s">
        <v>60</v>
      </c>
      <c r="H6" s="10"/>
      <c r="I6" s="10">
        <v>7.93</v>
      </c>
      <c r="K6" s="10"/>
    </row>
    <row r="7" spans="1:11">
      <c r="A7" s="13">
        <v>40651</v>
      </c>
      <c r="B7" s="27" t="s">
        <v>20</v>
      </c>
      <c r="C7" s="43"/>
      <c r="D7" s="43">
        <v>49.94</v>
      </c>
      <c r="F7" s="13">
        <v>40635</v>
      </c>
      <c r="G7" t="s">
        <v>90</v>
      </c>
      <c r="H7" s="10"/>
      <c r="I7" s="10">
        <v>49.08</v>
      </c>
      <c r="K7" s="10"/>
    </row>
    <row r="8" spans="1:11">
      <c r="A8" s="31">
        <v>40634</v>
      </c>
      <c r="B8" s="27" t="s">
        <v>21</v>
      </c>
      <c r="C8" s="43"/>
      <c r="D8" s="43">
        <v>3.2</v>
      </c>
      <c r="F8" s="13">
        <v>40635</v>
      </c>
      <c r="G8" t="s">
        <v>100</v>
      </c>
      <c r="H8" s="10">
        <v>15.08</v>
      </c>
      <c r="I8" s="10"/>
      <c r="K8" s="10"/>
    </row>
    <row r="9" spans="1:11">
      <c r="A9" s="13">
        <v>40648</v>
      </c>
      <c r="B9" s="27" t="s">
        <v>41</v>
      </c>
      <c r="C9" s="43"/>
      <c r="D9" s="43">
        <v>49</v>
      </c>
      <c r="E9" s="27"/>
      <c r="F9" s="13">
        <v>40635</v>
      </c>
      <c r="G9" t="s">
        <v>62</v>
      </c>
      <c r="H9" s="10">
        <v>7.76</v>
      </c>
      <c r="I9" s="10"/>
      <c r="K9" s="10"/>
    </row>
    <row r="10" spans="1:11">
      <c r="A10" s="13">
        <v>40645</v>
      </c>
      <c r="B10" s="27" t="s">
        <v>38</v>
      </c>
      <c r="D10" s="43">
        <v>92.56</v>
      </c>
      <c r="F10" s="7">
        <v>40634</v>
      </c>
      <c r="G10" t="s">
        <v>102</v>
      </c>
      <c r="H10" s="10">
        <v>25.35</v>
      </c>
      <c r="I10" s="10"/>
      <c r="K10" s="10"/>
    </row>
    <row r="11" spans="1:11">
      <c r="A11" s="31">
        <v>40634</v>
      </c>
      <c r="B11" s="27" t="s">
        <v>73</v>
      </c>
      <c r="C11" s="42"/>
      <c r="D11" s="43">
        <v>8</v>
      </c>
      <c r="F11" s="7">
        <v>40653</v>
      </c>
      <c r="G11" t="s">
        <v>81</v>
      </c>
      <c r="H11" s="10">
        <v>11.66</v>
      </c>
      <c r="I11" s="10"/>
      <c r="K11" s="10"/>
    </row>
    <row r="12" spans="1:11">
      <c r="A12" s="13">
        <v>40634</v>
      </c>
      <c r="B12" s="27" t="s">
        <v>106</v>
      </c>
      <c r="C12" s="42"/>
      <c r="D12" s="43">
        <v>19.7</v>
      </c>
      <c r="F12" s="7">
        <v>40642</v>
      </c>
      <c r="G12" t="s">
        <v>62</v>
      </c>
      <c r="H12" s="10"/>
      <c r="I12" s="10">
        <v>104.29</v>
      </c>
      <c r="K12" s="10"/>
    </row>
    <row r="13" spans="1:11">
      <c r="A13" s="13">
        <v>40659</v>
      </c>
      <c r="B13" s="27" t="s">
        <v>53</v>
      </c>
      <c r="D13" s="43">
        <v>10</v>
      </c>
      <c r="F13" s="7">
        <v>40654</v>
      </c>
      <c r="G13" t="s">
        <v>94</v>
      </c>
      <c r="H13" s="10">
        <v>66.290000000000006</v>
      </c>
      <c r="I13" s="10"/>
      <c r="K13" s="10"/>
    </row>
    <row r="14" spans="1:11">
      <c r="A14" s="13">
        <v>40638</v>
      </c>
      <c r="B14" s="38" t="s">
        <v>36</v>
      </c>
      <c r="C14" s="39"/>
      <c r="D14" s="39">
        <v>10</v>
      </c>
      <c r="F14" s="7">
        <v>40653</v>
      </c>
      <c r="G14" t="s">
        <v>25</v>
      </c>
      <c r="H14" s="10">
        <v>16.8</v>
      </c>
      <c r="I14" s="10"/>
      <c r="K14" s="10"/>
    </row>
    <row r="15" spans="1:11">
      <c r="A15" s="13"/>
      <c r="C15" s="3"/>
      <c r="D15" s="3"/>
      <c r="F15" s="7">
        <v>40662</v>
      </c>
      <c r="G15" t="s">
        <v>29</v>
      </c>
      <c r="H15" s="10">
        <v>7.68</v>
      </c>
      <c r="I15" s="10"/>
      <c r="K15" s="10"/>
    </row>
    <row r="16" spans="1:11">
      <c r="A16" s="13">
        <v>40635</v>
      </c>
      <c r="B16" t="s">
        <v>101</v>
      </c>
      <c r="C16" s="3">
        <v>2.5</v>
      </c>
      <c r="D16" s="3"/>
      <c r="F16" s="7">
        <v>40642</v>
      </c>
      <c r="G16" t="s">
        <v>25</v>
      </c>
      <c r="H16" s="10">
        <v>20.2</v>
      </c>
      <c r="I16" s="10"/>
      <c r="K16" s="10"/>
    </row>
    <row r="17" spans="1:11">
      <c r="A17" s="7"/>
      <c r="D17" s="3"/>
      <c r="F17" s="7">
        <v>40647</v>
      </c>
      <c r="G17" t="s">
        <v>121</v>
      </c>
      <c r="I17" s="10">
        <v>34.44</v>
      </c>
      <c r="K17" s="10"/>
    </row>
    <row r="18" spans="1:11">
      <c r="A18" s="7"/>
      <c r="D18" s="3"/>
      <c r="H18" s="10"/>
      <c r="I18" s="10"/>
      <c r="K18" s="10"/>
    </row>
    <row r="19" spans="1:11">
      <c r="A19" s="7"/>
      <c r="D19" s="3"/>
      <c r="H19" s="10"/>
      <c r="I19" s="10"/>
      <c r="K19" s="10"/>
    </row>
    <row r="20" spans="1:11">
      <c r="A20" s="7"/>
      <c r="C20" s="3"/>
      <c r="D20" s="3"/>
      <c r="H20" s="10"/>
      <c r="I20" s="10"/>
      <c r="K20" s="10"/>
    </row>
    <row r="21" spans="1:11">
      <c r="A21" s="7">
        <v>40637</v>
      </c>
      <c r="B21" t="s">
        <v>104</v>
      </c>
      <c r="C21" s="3">
        <v>52.09</v>
      </c>
      <c r="D21" s="3"/>
      <c r="H21" s="10"/>
      <c r="I21" s="10"/>
      <c r="K21" s="10"/>
    </row>
    <row r="22" spans="1:11">
      <c r="A22" s="7">
        <v>40637</v>
      </c>
      <c r="B22" t="s">
        <v>105</v>
      </c>
      <c r="C22" s="3">
        <v>52.8</v>
      </c>
      <c r="D22" s="3"/>
      <c r="H22" s="10"/>
      <c r="I22" s="10"/>
      <c r="K22" s="10"/>
    </row>
    <row r="23" spans="1:11">
      <c r="A23" s="7">
        <v>40634</v>
      </c>
      <c r="B23" t="s">
        <v>107</v>
      </c>
      <c r="C23" s="3">
        <v>64.8</v>
      </c>
      <c r="D23" s="3"/>
      <c r="H23" s="10"/>
      <c r="I23" s="10"/>
      <c r="K23" s="10"/>
    </row>
    <row r="24" spans="1:11">
      <c r="A24" s="7">
        <v>40647</v>
      </c>
      <c r="B24" t="s">
        <v>108</v>
      </c>
      <c r="C24" s="3">
        <v>24.7</v>
      </c>
      <c r="D24" s="3"/>
      <c r="H24" s="10"/>
      <c r="I24" s="10"/>
      <c r="K24" s="10"/>
    </row>
    <row r="25" spans="1:11">
      <c r="A25" s="7">
        <v>40641</v>
      </c>
      <c r="B25" t="s">
        <v>109</v>
      </c>
      <c r="C25" s="3">
        <f>5.8+1.5+2+2</f>
        <v>11.3</v>
      </c>
      <c r="D25" s="3"/>
      <c r="H25" s="10"/>
      <c r="I25" s="10"/>
      <c r="K25" s="10"/>
    </row>
    <row r="26" spans="1:11">
      <c r="A26" s="7">
        <v>40646</v>
      </c>
      <c r="B26" t="s">
        <v>110</v>
      </c>
      <c r="C26" s="2">
        <v>14.75</v>
      </c>
      <c r="D26" s="3"/>
      <c r="H26" s="10"/>
      <c r="I26" s="10"/>
      <c r="K26" s="10"/>
    </row>
    <row r="27" spans="1:11">
      <c r="A27" s="7">
        <v>40646</v>
      </c>
      <c r="B27" t="s">
        <v>101</v>
      </c>
      <c r="C27" s="3">
        <v>5</v>
      </c>
      <c r="D27" s="3"/>
      <c r="H27" s="10"/>
      <c r="I27" s="10"/>
      <c r="K27" s="10"/>
    </row>
    <row r="28" spans="1:11">
      <c r="A28" s="7">
        <v>40644</v>
      </c>
      <c r="B28" t="s">
        <v>101</v>
      </c>
      <c r="C28" s="3">
        <v>5</v>
      </c>
      <c r="D28" s="3"/>
      <c r="H28" s="15"/>
      <c r="I28" s="15"/>
    </row>
    <row r="29" spans="1:11">
      <c r="A29" s="7">
        <v>40649</v>
      </c>
      <c r="B29" t="s">
        <v>111</v>
      </c>
      <c r="C29" s="3">
        <v>34</v>
      </c>
      <c r="D29" s="3"/>
      <c r="F29" s="1" t="s">
        <v>11</v>
      </c>
      <c r="H29" s="15">
        <f>SUM(H3:H27)</f>
        <v>175.78000000000003</v>
      </c>
      <c r="I29" s="15">
        <f>SUM(I3:I27)</f>
        <v>195.74</v>
      </c>
      <c r="K29" s="18">
        <f>SUM(K3:K27)</f>
        <v>1144</v>
      </c>
    </row>
    <row r="30" spans="1:11">
      <c r="A30" s="7">
        <v>40652</v>
      </c>
      <c r="B30" t="s">
        <v>75</v>
      </c>
      <c r="C30" s="3">
        <v>9.9</v>
      </c>
      <c r="D30" s="3"/>
      <c r="F30" s="1" t="s">
        <v>9</v>
      </c>
      <c r="H30" s="16"/>
      <c r="I30" s="16"/>
    </row>
    <row r="31" spans="1:11">
      <c r="A31" s="7">
        <v>40649</v>
      </c>
      <c r="B31" t="s">
        <v>83</v>
      </c>
      <c r="C31" s="3">
        <v>9</v>
      </c>
      <c r="D31" s="3"/>
      <c r="F31" s="1" t="s">
        <v>12</v>
      </c>
      <c r="H31" s="15">
        <f>H29-H30</f>
        <v>175.78000000000003</v>
      </c>
      <c r="I31" s="15">
        <f>I29-I30</f>
        <v>195.74</v>
      </c>
    </row>
    <row r="32" spans="1:11">
      <c r="A32" s="7">
        <v>40649</v>
      </c>
      <c r="B32" t="s">
        <v>112</v>
      </c>
      <c r="C32" s="28">
        <v>18.989999999999998</v>
      </c>
      <c r="D32" s="3"/>
      <c r="H32" s="15"/>
      <c r="I32" s="15"/>
    </row>
    <row r="33" spans="1:9">
      <c r="A33" s="7">
        <v>40652</v>
      </c>
      <c r="B33" t="s">
        <v>58</v>
      </c>
      <c r="C33" s="3">
        <v>39.950000000000003</v>
      </c>
      <c r="F33" s="1" t="s">
        <v>10</v>
      </c>
      <c r="H33" s="16">
        <f>März!H34</f>
        <v>158.50000000000003</v>
      </c>
      <c r="I33" s="16">
        <f>März!I34</f>
        <v>158.26000000000005</v>
      </c>
    </row>
    <row r="34" spans="1:9">
      <c r="A34" s="7">
        <v>40652</v>
      </c>
      <c r="B34" t="s">
        <v>58</v>
      </c>
      <c r="C34" s="3">
        <v>85.6</v>
      </c>
      <c r="F34" s="1" t="s">
        <v>13</v>
      </c>
      <c r="H34" s="17">
        <f>H31+H33</f>
        <v>334.28000000000009</v>
      </c>
      <c r="I34" s="17">
        <f>I31+I33</f>
        <v>354.00000000000006</v>
      </c>
    </row>
    <row r="35" spans="1:9">
      <c r="A35" s="7">
        <v>40661</v>
      </c>
      <c r="B35" t="s">
        <v>115</v>
      </c>
      <c r="C35" s="3">
        <v>2400</v>
      </c>
      <c r="H35" s="8"/>
      <c r="I35" s="8"/>
    </row>
    <row r="36" spans="1:9">
      <c r="A36" s="7">
        <v>40662</v>
      </c>
      <c r="B36" t="s">
        <v>25</v>
      </c>
      <c r="C36" s="2">
        <v>11.4</v>
      </c>
      <c r="H36" s="8"/>
      <c r="I36" s="8"/>
    </row>
    <row r="37" spans="1:9">
      <c r="A37" s="7">
        <v>40658</v>
      </c>
      <c r="B37" t="s">
        <v>122</v>
      </c>
      <c r="C37" s="2">
        <v>22.8</v>
      </c>
      <c r="H37" s="8"/>
      <c r="I37" s="8"/>
    </row>
    <row r="38" spans="1:9">
      <c r="B38" s="1" t="s">
        <v>11</v>
      </c>
      <c r="C38" s="22">
        <f>SUM(C3:C37)</f>
        <v>2864.5800000000004</v>
      </c>
      <c r="D38" s="22">
        <f>SUM(D3:D35)</f>
        <v>1065.48</v>
      </c>
      <c r="H38" s="8"/>
      <c r="I38" s="8"/>
    </row>
    <row r="39" spans="1:9">
      <c r="B39" s="1" t="s">
        <v>16</v>
      </c>
      <c r="C39" s="65">
        <v>1886.16</v>
      </c>
      <c r="D39" s="65"/>
      <c r="H39" s="8"/>
      <c r="I39" s="8"/>
    </row>
    <row r="40" spans="1:9">
      <c r="B40" s="1" t="s">
        <v>17</v>
      </c>
      <c r="C40" s="22"/>
      <c r="D40">
        <v>261.77</v>
      </c>
      <c r="H40" s="8"/>
      <c r="I40" s="8"/>
    </row>
    <row r="41" spans="1:9">
      <c r="B41" s="1" t="s">
        <v>18</v>
      </c>
      <c r="C41" s="22"/>
      <c r="D41" s="22"/>
      <c r="H41" s="8"/>
      <c r="I41" s="8"/>
    </row>
    <row r="42" spans="1:9">
      <c r="B42" s="1" t="s">
        <v>12</v>
      </c>
      <c r="C42" s="26">
        <f>C39-C38-D38-D40-D41</f>
        <v>-2305.67</v>
      </c>
      <c r="D42" s="26"/>
      <c r="H42" s="8"/>
      <c r="I42" s="8"/>
    </row>
    <row r="43" spans="1:9">
      <c r="H43" s="8"/>
      <c r="I43" s="8"/>
    </row>
  </sheetData>
  <mergeCells count="1">
    <mergeCell ref="C39:D39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Dezember</vt:lpstr>
      <vt:lpstr>November</vt:lpstr>
      <vt:lpstr>Oktober</vt:lpstr>
      <vt:lpstr>September</vt:lpstr>
      <vt:lpstr>August</vt:lpstr>
      <vt:lpstr>Juli</vt:lpstr>
      <vt:lpstr>Juni</vt:lpstr>
      <vt:lpstr>Mai</vt:lpstr>
      <vt:lpstr>April</vt:lpstr>
      <vt:lpstr>März</vt:lpstr>
      <vt:lpstr>Februar</vt:lpstr>
      <vt:lpstr>Januar</vt:lpstr>
      <vt:lpstr>Steuer</vt:lpstr>
      <vt:lpstr>Tabelle2</vt:lpstr>
    </vt:vector>
  </TitlesOfParts>
  <Company>[formula] Müller-Wohlfart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astrid.meinl</dc:creator>
  <cp:lastModifiedBy>orange</cp:lastModifiedBy>
  <dcterms:created xsi:type="dcterms:W3CDTF">2010-01-04T13:50:48Z</dcterms:created>
  <dcterms:modified xsi:type="dcterms:W3CDTF">2012-05-15T11:43:38Z</dcterms:modified>
</cp:coreProperties>
</file>