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65" yWindow="30" windowWidth="22335" windowHeight="14505" activeTab="11"/>
  </bookViews>
  <sheets>
    <sheet name="Dez" sheetId="14" r:id="rId1"/>
    <sheet name="Nov" sheetId="13" r:id="rId2"/>
    <sheet name="Okt" sheetId="12" r:id="rId3"/>
    <sheet name="Sep" sheetId="11" r:id="rId4"/>
    <sheet name="Aug" sheetId="10" r:id="rId5"/>
    <sheet name="Jul" sheetId="9" r:id="rId6"/>
    <sheet name="Jun" sheetId="8" r:id="rId7"/>
    <sheet name="Mai" sheetId="7" r:id="rId8"/>
    <sheet name="Apr" sheetId="6" r:id="rId9"/>
    <sheet name="Mrz" sheetId="5" r:id="rId10"/>
    <sheet name="Feb" sheetId="4" r:id="rId11"/>
    <sheet name="Jan" sheetId="1" r:id="rId12"/>
    <sheet name="Fixkosten" sheetId="16" r:id="rId13"/>
    <sheet name="2012_Steuer" sheetId="15" r:id="rId14"/>
  </sheets>
  <calcPr calcId="125725"/>
</workbook>
</file>

<file path=xl/calcChain.xml><?xml version="1.0" encoding="utf-8"?>
<calcChain xmlns="http://schemas.openxmlformats.org/spreadsheetml/2006/main">
  <c r="C43" i="1"/>
  <c r="C44"/>
  <c r="E66" i="16"/>
  <c r="F81"/>
  <c r="F82" s="1"/>
  <c r="F80"/>
  <c r="C47" i="1"/>
  <c r="C37"/>
  <c r="V5" i="16"/>
  <c r="R3"/>
  <c r="R2"/>
  <c r="O1"/>
  <c r="O66" s="1"/>
  <c r="C28" i="1"/>
  <c r="O70" i="16" l="1"/>
  <c r="O28"/>
  <c r="O46"/>
  <c r="O52"/>
  <c r="O56"/>
  <c r="O19"/>
  <c r="O35"/>
  <c r="O39"/>
  <c r="O24"/>
  <c r="O43"/>
  <c r="O62"/>
  <c r="H5" i="1"/>
  <c r="D15" i="14"/>
  <c r="B15"/>
  <c r="D15" i="13"/>
  <c r="B15"/>
  <c r="D15" i="12"/>
  <c r="B15"/>
  <c r="B16" i="11"/>
  <c r="D16"/>
  <c r="B17"/>
  <c r="D17"/>
  <c r="D15"/>
  <c r="B15"/>
  <c r="D15" i="10"/>
  <c r="B15"/>
  <c r="B16" i="9"/>
  <c r="D16"/>
  <c r="B17"/>
  <c r="D17"/>
  <c r="D15"/>
  <c r="B15"/>
  <c r="D15" i="7"/>
  <c r="B15"/>
  <c r="D15" i="6"/>
  <c r="B15"/>
  <c r="B16" i="5"/>
  <c r="D16"/>
  <c r="B17"/>
  <c r="D17"/>
  <c r="B18"/>
  <c r="D18"/>
  <c r="D15"/>
  <c r="B15"/>
  <c r="D15" i="4"/>
  <c r="B15"/>
  <c r="B16" i="1"/>
  <c r="D16"/>
  <c r="B17"/>
  <c r="D17"/>
  <c r="D15"/>
  <c r="B15"/>
  <c r="D13" i="14"/>
  <c r="B13"/>
  <c r="D12"/>
  <c r="B12"/>
  <c r="D11"/>
  <c r="B11"/>
  <c r="D10"/>
  <c r="B10"/>
  <c r="D9"/>
  <c r="B9"/>
  <c r="D8"/>
  <c r="B8"/>
  <c r="D7"/>
  <c r="B7"/>
  <c r="D6"/>
  <c r="B6"/>
  <c r="D5"/>
  <c r="B5"/>
  <c r="D4"/>
  <c r="B4"/>
  <c r="D3"/>
  <c r="B3"/>
  <c r="D13" i="13"/>
  <c r="B13"/>
  <c r="D12"/>
  <c r="B12"/>
  <c r="D11"/>
  <c r="B11"/>
  <c r="D10"/>
  <c r="B10"/>
  <c r="D9"/>
  <c r="B9"/>
  <c r="D8"/>
  <c r="B8"/>
  <c r="D7"/>
  <c r="B7"/>
  <c r="D6"/>
  <c r="B6"/>
  <c r="D5"/>
  <c r="B5"/>
  <c r="D4"/>
  <c r="B4"/>
  <c r="D3"/>
  <c r="B3"/>
  <c r="D13" i="12"/>
  <c r="B13"/>
  <c r="D12"/>
  <c r="B12"/>
  <c r="D11"/>
  <c r="B11"/>
  <c r="D10"/>
  <c r="B10"/>
  <c r="D9"/>
  <c r="B9"/>
  <c r="D8"/>
  <c r="B8"/>
  <c r="D7"/>
  <c r="B7"/>
  <c r="D6"/>
  <c r="B6"/>
  <c r="D5"/>
  <c r="B5"/>
  <c r="D4"/>
  <c r="B4"/>
  <c r="D3"/>
  <c r="B3"/>
  <c r="D13" i="11"/>
  <c r="B13"/>
  <c r="D12"/>
  <c r="B12"/>
  <c r="D11"/>
  <c r="B11"/>
  <c r="D10"/>
  <c r="B10"/>
  <c r="D9"/>
  <c r="B9"/>
  <c r="D8"/>
  <c r="B8"/>
  <c r="D7"/>
  <c r="B7"/>
  <c r="D6"/>
  <c r="B6"/>
  <c r="D5"/>
  <c r="B5"/>
  <c r="D4"/>
  <c r="B4"/>
  <c r="D3"/>
  <c r="B3"/>
  <c r="D13" i="10"/>
  <c r="B13"/>
  <c r="D12"/>
  <c r="B12"/>
  <c r="D11"/>
  <c r="B11"/>
  <c r="D10"/>
  <c r="B10"/>
  <c r="D9"/>
  <c r="B9"/>
  <c r="D8"/>
  <c r="B8"/>
  <c r="D7"/>
  <c r="B7"/>
  <c r="D6"/>
  <c r="B6"/>
  <c r="D5"/>
  <c r="B5"/>
  <c r="D4"/>
  <c r="B4"/>
  <c r="D3"/>
  <c r="B3"/>
  <c r="D13" i="9"/>
  <c r="B13"/>
  <c r="D12"/>
  <c r="B12"/>
  <c r="D11"/>
  <c r="B11"/>
  <c r="D10"/>
  <c r="B10"/>
  <c r="D9"/>
  <c r="B9"/>
  <c r="D8"/>
  <c r="B8"/>
  <c r="D7"/>
  <c r="B7"/>
  <c r="D6"/>
  <c r="B6"/>
  <c r="D5"/>
  <c r="B5"/>
  <c r="D4"/>
  <c r="B4"/>
  <c r="D3"/>
  <c r="B3"/>
  <c r="D13" i="8"/>
  <c r="B13"/>
  <c r="D12"/>
  <c r="B12"/>
  <c r="D11"/>
  <c r="B11"/>
  <c r="D10"/>
  <c r="B10"/>
  <c r="D9"/>
  <c r="B9"/>
  <c r="D8"/>
  <c r="B8"/>
  <c r="D7"/>
  <c r="B7"/>
  <c r="D6"/>
  <c r="B6"/>
  <c r="D5"/>
  <c r="B5"/>
  <c r="D4"/>
  <c r="B4"/>
  <c r="D3"/>
  <c r="B3"/>
  <c r="D13" i="7"/>
  <c r="B13"/>
  <c r="D12"/>
  <c r="B12"/>
  <c r="D11"/>
  <c r="B11"/>
  <c r="D10"/>
  <c r="B10"/>
  <c r="D9"/>
  <c r="B9"/>
  <c r="D8"/>
  <c r="B8"/>
  <c r="D7"/>
  <c r="B7"/>
  <c r="D6"/>
  <c r="B6"/>
  <c r="D5"/>
  <c r="B5"/>
  <c r="D4"/>
  <c r="B4"/>
  <c r="D3"/>
  <c r="B3"/>
  <c r="D13" i="6"/>
  <c r="B13"/>
  <c r="D12"/>
  <c r="B12"/>
  <c r="D11"/>
  <c r="B11"/>
  <c r="D10"/>
  <c r="B10"/>
  <c r="D9"/>
  <c r="B9"/>
  <c r="D8"/>
  <c r="B8"/>
  <c r="D7"/>
  <c r="B7"/>
  <c r="D6"/>
  <c r="B6"/>
  <c r="D5"/>
  <c r="B5"/>
  <c r="D4"/>
  <c r="B4"/>
  <c r="D3"/>
  <c r="B3"/>
  <c r="D13" i="5"/>
  <c r="B13"/>
  <c r="D12"/>
  <c r="B12"/>
  <c r="D11"/>
  <c r="B11"/>
  <c r="D10"/>
  <c r="B10"/>
  <c r="D9"/>
  <c r="B9"/>
  <c r="D8"/>
  <c r="B8"/>
  <c r="D7"/>
  <c r="B7"/>
  <c r="D6"/>
  <c r="B6"/>
  <c r="D5"/>
  <c r="B5"/>
  <c r="D4"/>
  <c r="B4"/>
  <c r="D3"/>
  <c r="B3"/>
  <c r="D13" i="4"/>
  <c r="B13"/>
  <c r="D12"/>
  <c r="B12"/>
  <c r="D11"/>
  <c r="B11"/>
  <c r="D10"/>
  <c r="B10"/>
  <c r="D9"/>
  <c r="B9"/>
  <c r="D8"/>
  <c r="B8"/>
  <c r="D7"/>
  <c r="B7"/>
  <c r="D6"/>
  <c r="B6"/>
  <c r="D5"/>
  <c r="B5"/>
  <c r="D4"/>
  <c r="B4"/>
  <c r="D3"/>
  <c r="B3"/>
  <c r="B13" i="1"/>
  <c r="D13"/>
  <c r="B4"/>
  <c r="D4"/>
  <c r="B5"/>
  <c r="D5"/>
  <c r="B6"/>
  <c r="D6"/>
  <c r="B7"/>
  <c r="D7"/>
  <c r="B8"/>
  <c r="D8"/>
  <c r="B9"/>
  <c r="D9"/>
  <c r="B10"/>
  <c r="D10"/>
  <c r="B11"/>
  <c r="D11"/>
  <c r="B12"/>
  <c r="D12"/>
  <c r="D3"/>
  <c r="B3"/>
  <c r="C1" i="16"/>
  <c r="C39" s="1"/>
  <c r="E39" s="1"/>
  <c r="C5"/>
  <c r="D48" i="1" l="1"/>
  <c r="C52" s="1"/>
  <c r="C19" i="16"/>
  <c r="E19" s="1"/>
  <c r="C66"/>
  <c r="C70"/>
  <c r="E70" s="1"/>
  <c r="C62"/>
  <c r="E62" s="1"/>
  <c r="C35"/>
  <c r="E35" s="1"/>
  <c r="C28"/>
  <c r="E28" s="1"/>
  <c r="C24"/>
  <c r="E24" s="1"/>
  <c r="C56"/>
  <c r="E56" s="1"/>
  <c r="C52"/>
  <c r="E52" s="1"/>
  <c r="C46"/>
  <c r="E46" s="1"/>
  <c r="C43"/>
  <c r="E43" s="1"/>
  <c r="H29" i="14"/>
  <c r="H31" s="1"/>
  <c r="H34" s="1"/>
  <c r="I29"/>
  <c r="I31" s="1"/>
  <c r="I34" s="1"/>
  <c r="K29"/>
  <c r="H29" i="13"/>
  <c r="H31" s="1"/>
  <c r="H34" s="1"/>
  <c r="I29"/>
  <c r="I31" s="1"/>
  <c r="I34" s="1"/>
  <c r="K29"/>
  <c r="H29" i="12"/>
  <c r="H31" s="1"/>
  <c r="H34" s="1"/>
  <c r="I29"/>
  <c r="I31" s="1"/>
  <c r="I34" s="1"/>
  <c r="K29"/>
  <c r="H29" i="11"/>
  <c r="H31" s="1"/>
  <c r="I29"/>
  <c r="I31" s="1"/>
  <c r="K29"/>
  <c r="H29" i="10"/>
  <c r="H31" s="1"/>
  <c r="I29"/>
  <c r="I31" s="1"/>
  <c r="K29"/>
  <c r="H29" i="9"/>
  <c r="H31" s="1"/>
  <c r="I29"/>
  <c r="I31" s="1"/>
  <c r="K29"/>
  <c r="H29" i="8"/>
  <c r="H31" s="1"/>
  <c r="I29"/>
  <c r="I31" s="1"/>
  <c r="K29"/>
  <c r="H29" i="7"/>
  <c r="H31" s="1"/>
  <c r="I29"/>
  <c r="I31" s="1"/>
  <c r="K29"/>
  <c r="H29" i="6"/>
  <c r="H31" s="1"/>
  <c r="I29"/>
  <c r="I31" s="1"/>
  <c r="K29"/>
  <c r="D40" i="5"/>
  <c r="C40"/>
  <c r="K29"/>
  <c r="I29"/>
  <c r="I31" s="1"/>
  <c r="H29"/>
  <c r="H31" s="1"/>
  <c r="K29" i="4"/>
  <c r="I29"/>
  <c r="I31" s="1"/>
  <c r="H29"/>
  <c r="H31" s="1"/>
  <c r="K29" i="1"/>
  <c r="I29"/>
  <c r="I31" s="1"/>
  <c r="I34" s="1"/>
  <c r="H29"/>
  <c r="C44" i="5" l="1"/>
  <c r="H31" i="1"/>
  <c r="H34" s="1"/>
  <c r="H34" i="4" s="1"/>
  <c r="I34"/>
  <c r="I34" i="5" s="1"/>
  <c r="I34" i="6" s="1"/>
  <c r="I34" i="7" s="1"/>
  <c r="I34" i="8" s="1"/>
  <c r="I34" i="9" s="1"/>
  <c r="I34" i="10" s="1"/>
  <c r="I34" i="11" s="1"/>
  <c r="H34" i="5" l="1"/>
  <c r="H34" i="6" s="1"/>
  <c r="H34" i="7" s="1"/>
  <c r="H34" i="8" s="1"/>
  <c r="H34" i="9" s="1"/>
  <c r="H34" i="10" s="1"/>
  <c r="H34" i="11" s="1"/>
</calcChain>
</file>

<file path=xl/comments1.xml><?xml version="1.0" encoding="utf-8"?>
<comments xmlns="http://schemas.openxmlformats.org/spreadsheetml/2006/main">
  <authors>
    <author>astrid.meinl</author>
  </authors>
  <commentList>
    <comment ref="D1" authorId="0">
      <text>
        <r>
          <rPr>
            <b/>
            <u/>
            <sz val="12"/>
            <color indexed="81"/>
            <rFont val="Tahoma"/>
            <family val="2"/>
          </rPr>
          <t>Fixkosten:</t>
        </r>
        <r>
          <rPr>
            <b/>
            <sz val="8"/>
            <color indexed="81"/>
            <rFont val="Tahoma"/>
            <family val="2"/>
          </rPr>
          <t xml:space="preserve">
510,50 EUR    Miete
150,00 EUR    Haushaltskasse
102,26 EUR    Sparvertrag
  56,67 EUR    Lebensversicherung
  49,94 EUR    Handy
    3,00 EUR    Kontoführungsgebühr
--------------------------------------------------
872,37 EUR</t>
        </r>
      </text>
    </comment>
  </commentList>
</comments>
</file>

<file path=xl/comments10.xml><?xml version="1.0" encoding="utf-8"?>
<comments xmlns="http://schemas.openxmlformats.org/spreadsheetml/2006/main">
  <authors>
    <author>astrid.meinl</author>
  </authors>
  <commentList>
    <comment ref="D1" authorId="0">
      <text>
        <r>
          <rPr>
            <b/>
            <u/>
            <sz val="12"/>
            <color indexed="81"/>
            <rFont val="Tahoma"/>
            <family val="2"/>
          </rPr>
          <t>Fixkosten:</t>
        </r>
        <r>
          <rPr>
            <b/>
            <sz val="8"/>
            <color indexed="81"/>
            <rFont val="Tahoma"/>
            <family val="2"/>
          </rPr>
          <t xml:space="preserve">
510,50 EUR    Miete
150,00 EUR    Haushaltskasse
102,26 EUR    Sparvertrag
  56,67 EUR    Lebensversicherung
  49,94 EUR    Handy
    3,00 EUR    Kontoführungsgebühr
--------------------------------------------------
872,37 EUR</t>
        </r>
      </text>
    </comment>
  </commentList>
</comments>
</file>

<file path=xl/comments11.xml><?xml version="1.0" encoding="utf-8"?>
<comments xmlns="http://schemas.openxmlformats.org/spreadsheetml/2006/main">
  <authors>
    <author>astrid.meinl</author>
  </authors>
  <commentList>
    <comment ref="D1" authorId="0">
      <text>
        <r>
          <rPr>
            <b/>
            <u/>
            <sz val="12"/>
            <color indexed="81"/>
            <rFont val="Tahoma"/>
            <family val="2"/>
          </rPr>
          <t>Fixkosten:</t>
        </r>
        <r>
          <rPr>
            <b/>
            <sz val="8"/>
            <color indexed="81"/>
            <rFont val="Tahoma"/>
            <family val="2"/>
          </rPr>
          <t xml:space="preserve">
510,50 EUR    Miete
150,00 EUR    Haushaltskasse
102,26 EUR    Sparvertrag
  56,67 EUR    Lebensversicherung
  49,94 EUR    Handy
    3,00 EUR    Kontoführungsgebühr
  41,00 EUR    Kieser
--------------------------------------------------
912,37 EUR
243,35 EUR   Borges
--------------------------------------------------
243,35 EUR
Februar:
  59,07 EUR   Haftpflicht
120,00 EUR   Hindi-Kurs
</t>
        </r>
      </text>
    </comment>
  </commentList>
</comments>
</file>

<file path=xl/comments12.xml><?xml version="1.0" encoding="utf-8"?>
<comments xmlns="http://schemas.openxmlformats.org/spreadsheetml/2006/main">
  <authors>
    <author>astrid.meinl</author>
  </authors>
  <commentList>
    <comment ref="D1" authorId="0">
      <text>
        <r>
          <rPr>
            <b/>
            <u/>
            <sz val="12"/>
            <color indexed="81"/>
            <rFont val="Tahoma"/>
            <family val="2"/>
          </rPr>
          <t>Fixkosten:</t>
        </r>
        <r>
          <rPr>
            <b/>
            <sz val="8"/>
            <color indexed="81"/>
            <rFont val="Tahoma"/>
            <family val="2"/>
          </rPr>
          <t xml:space="preserve">
510,50 EUR    Miete
150,00 EUR    Haushaltskasse
102,26 EUR    Sparvertrag
  56,67 EUR    Lebensversicherung
  49,94 EUR    Handy
    3,00 EUR    Kontoführungsgebühr
  40,00 EUR    Kieser
--------------------------------------------------
912,37 EUR
243,35 EUR   Borges
--------------------------------------------------
243,35 EUR
Januar:
182,37 EUR   KFZ-Haftpflicht</t>
        </r>
      </text>
    </comment>
  </commentList>
</comments>
</file>

<file path=xl/comments13.xml><?xml version="1.0" encoding="utf-8"?>
<comments xmlns="http://schemas.openxmlformats.org/spreadsheetml/2006/main">
  <authors>
    <author>orange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(2. Rechnung v. 11.02.11)</t>
        </r>
      </text>
    </comment>
  </commentList>
</comments>
</file>

<file path=xl/comments2.xml><?xml version="1.0" encoding="utf-8"?>
<comments xmlns="http://schemas.openxmlformats.org/spreadsheetml/2006/main">
  <authors>
    <author>astrid.meinl</author>
  </authors>
  <commentList>
    <comment ref="D1" authorId="0">
      <text>
        <r>
          <rPr>
            <b/>
            <u/>
            <sz val="12"/>
            <color indexed="81"/>
            <rFont val="Tahoma"/>
            <family val="2"/>
          </rPr>
          <t>Fixkosten:</t>
        </r>
        <r>
          <rPr>
            <b/>
            <sz val="8"/>
            <color indexed="81"/>
            <rFont val="Tahoma"/>
            <family val="2"/>
          </rPr>
          <t xml:space="preserve">
510,50 EUR    Miete
150,00 EUR    Haushaltskasse
102,26 EUR    Sparvertrag
  56,67 EUR    Lebensversicherung
  49,94 EUR    Handy
    3,00 EUR    Kontoführungsgebühr
--------------------------------------------------
872,37 EUR</t>
        </r>
      </text>
    </comment>
  </commentList>
</comments>
</file>

<file path=xl/comments3.xml><?xml version="1.0" encoding="utf-8"?>
<comments xmlns="http://schemas.openxmlformats.org/spreadsheetml/2006/main">
  <authors>
    <author>astrid.meinl</author>
  </authors>
  <commentList>
    <comment ref="D1" authorId="0">
      <text>
        <r>
          <rPr>
            <b/>
            <u/>
            <sz val="12"/>
            <color indexed="81"/>
            <rFont val="Tahoma"/>
            <family val="2"/>
          </rPr>
          <t>Fixkosten:</t>
        </r>
        <r>
          <rPr>
            <b/>
            <sz val="8"/>
            <color indexed="81"/>
            <rFont val="Tahoma"/>
            <family val="2"/>
          </rPr>
          <t xml:space="preserve">
510,50 EUR    Miete
150,00 EUR    Haushaltskasse
102,26 EUR    Sparvertrag
  56,67 EUR    Lebensversicherung
  49,94 EUR    Handy
    3,00 EUR    Kontoführungsgebühr
--------------------------------------------------
872,37 EUR
Oktober:
120,00 EUR   Hindi-Kurs</t>
        </r>
      </text>
    </comment>
  </commentList>
</comments>
</file>

<file path=xl/comments4.xml><?xml version="1.0" encoding="utf-8"?>
<comments xmlns="http://schemas.openxmlformats.org/spreadsheetml/2006/main">
  <authors>
    <author>astrid.meinl</author>
  </authors>
  <commentList>
    <comment ref="D1" authorId="0">
      <text>
        <r>
          <rPr>
            <b/>
            <u/>
            <sz val="12"/>
            <color indexed="81"/>
            <rFont val="Tahoma"/>
            <family val="2"/>
          </rPr>
          <t>Fixkosten:</t>
        </r>
        <r>
          <rPr>
            <b/>
            <sz val="8"/>
            <color indexed="81"/>
            <rFont val="Tahoma"/>
            <family val="2"/>
          </rPr>
          <t xml:space="preserve">
510,50 EUR    Miete
150,00 EUR    Haushaltskasse
102,26 EUR    Sparvertrag
  56,67 EUR    Lebensversicherung
  49,94 EUR    Handy
    3,00 EUR    Kontoführungsgebühr
--------------------------------------------------
872,37 EUR</t>
        </r>
      </text>
    </comment>
  </commentList>
</comments>
</file>

<file path=xl/comments5.xml><?xml version="1.0" encoding="utf-8"?>
<comments xmlns="http://schemas.openxmlformats.org/spreadsheetml/2006/main">
  <authors>
    <author>astrid.meinl</author>
  </authors>
  <commentList>
    <comment ref="D1" authorId="0">
      <text>
        <r>
          <rPr>
            <b/>
            <u/>
            <sz val="12"/>
            <color indexed="81"/>
            <rFont val="Tahoma"/>
            <family val="2"/>
          </rPr>
          <t>Fixkosten:</t>
        </r>
        <r>
          <rPr>
            <b/>
            <sz val="8"/>
            <color indexed="81"/>
            <rFont val="Tahoma"/>
            <family val="2"/>
          </rPr>
          <t xml:space="preserve">
510,50 EUR    Miete
150,00 EUR    Haushaltskasse
102,26 EUR    Sparvertrag
  56,67 EUR    Lebensversicherung
  49,94 EUR    Handy
    3,00 EUR    Kontoführungsgebühr
--------------------------------------------------
872,37 EUR</t>
        </r>
      </text>
    </comment>
  </commentList>
</comments>
</file>

<file path=xl/comments6.xml><?xml version="1.0" encoding="utf-8"?>
<comments xmlns="http://schemas.openxmlformats.org/spreadsheetml/2006/main">
  <authors>
    <author>astrid.meinl</author>
  </authors>
  <commentList>
    <comment ref="D1" authorId="0">
      <text>
        <r>
          <rPr>
            <b/>
            <u/>
            <sz val="12"/>
            <color indexed="81"/>
            <rFont val="Tahoma"/>
            <family val="2"/>
          </rPr>
          <t>Fixkosten:</t>
        </r>
        <r>
          <rPr>
            <b/>
            <sz val="8"/>
            <color indexed="81"/>
            <rFont val="Tahoma"/>
            <family val="2"/>
          </rPr>
          <t xml:space="preserve">
510,50 EUR    Miete
150,00 EUR    Haushaltskasse
102,26 EUR    Sparvertrag
  56,67 EUR    Lebensversicherung
  49,94 EUR    Handy
    3,00 EUR    Kontoführungsgebühr
--------------------------------------------------
872,37 EUR
Juli:
182,37 EUR   KFZ-Versicherung
</t>
        </r>
      </text>
    </comment>
  </commentList>
</comments>
</file>

<file path=xl/comments7.xml><?xml version="1.0" encoding="utf-8"?>
<comments xmlns="http://schemas.openxmlformats.org/spreadsheetml/2006/main">
  <authors>
    <author>astrid.meinl</author>
  </authors>
  <commentList>
    <comment ref="D1" authorId="0">
      <text>
        <r>
          <rPr>
            <b/>
            <u/>
            <sz val="12"/>
            <color indexed="81"/>
            <rFont val="Tahoma"/>
            <family val="2"/>
          </rPr>
          <t>Fixkosten:</t>
        </r>
        <r>
          <rPr>
            <b/>
            <sz val="8"/>
            <color indexed="81"/>
            <rFont val="Tahoma"/>
            <family val="2"/>
          </rPr>
          <t xml:space="preserve">
510,50 EUR    Miete
150,00 EUR    Haushaltskasse
102,26 EUR    Sparvertrag
  56,67 EUR    Lebensversicherung
  49,94 EUR    Handy
    3,00 EUR    Kontoführungsgebühr
--------------------------------------------------
872,37 EUR</t>
        </r>
      </text>
    </comment>
  </commentList>
</comments>
</file>

<file path=xl/comments8.xml><?xml version="1.0" encoding="utf-8"?>
<comments xmlns="http://schemas.openxmlformats.org/spreadsheetml/2006/main">
  <authors>
    <author>astrid.meinl</author>
  </authors>
  <commentList>
    <comment ref="D1" authorId="0">
      <text>
        <r>
          <rPr>
            <b/>
            <u/>
            <sz val="12"/>
            <color indexed="81"/>
            <rFont val="Tahoma"/>
            <family val="2"/>
          </rPr>
          <t>Fixkosten:</t>
        </r>
        <r>
          <rPr>
            <b/>
            <sz val="8"/>
            <color indexed="81"/>
            <rFont val="Tahoma"/>
            <family val="2"/>
          </rPr>
          <t xml:space="preserve">
510,50 EUR    Miete
150,00 EUR    Haushaltskasse
102,26 EUR    Sparvertrag
  56,67 EUR    Lebensversicherung
  49,94 EUR    Handy
    3,00 EUR    Kontoführungsgebühr
--------------------------------------------------
872,37 EUR</t>
        </r>
      </text>
    </comment>
  </commentList>
</comments>
</file>

<file path=xl/comments9.xml><?xml version="1.0" encoding="utf-8"?>
<comments xmlns="http://schemas.openxmlformats.org/spreadsheetml/2006/main">
  <authors>
    <author>astrid.meinl</author>
  </authors>
  <commentList>
    <comment ref="D1" authorId="0">
      <text>
        <r>
          <rPr>
            <b/>
            <u/>
            <sz val="12"/>
            <color indexed="81"/>
            <rFont val="Tahoma"/>
            <family val="2"/>
          </rPr>
          <t>Fixkosten:</t>
        </r>
        <r>
          <rPr>
            <b/>
            <sz val="8"/>
            <color indexed="81"/>
            <rFont val="Tahoma"/>
            <family val="2"/>
          </rPr>
          <t xml:space="preserve">
510,50 EUR    Miete
150,00 EUR    Haushaltskasse
102,26 EUR    Sparvertrag
  56,67 EUR    Lebensversicherung
  49,94 EUR    Handy
    3,00 EUR    Kontoführungsgebühr
--------------------------------------------------
872,37 EUR
April:
151,00 EUR   KFZ-Steuer</t>
        </r>
      </text>
    </comment>
  </commentList>
</comments>
</file>

<file path=xl/sharedStrings.xml><?xml version="1.0" encoding="utf-8"?>
<sst xmlns="http://schemas.openxmlformats.org/spreadsheetml/2006/main" count="370" uniqueCount="124">
  <si>
    <t>Datum</t>
  </si>
  <si>
    <t>Ausgaben 
privat</t>
  </si>
  <si>
    <t>Ausgaben
Fixkosten priv.</t>
  </si>
  <si>
    <t>Beschreibung</t>
  </si>
  <si>
    <t>Sparvertrag</t>
  </si>
  <si>
    <t>Allianz Rentenversicherung</t>
  </si>
  <si>
    <t>Miete</t>
  </si>
  <si>
    <t>Ausgaben 
HK Astrid</t>
  </si>
  <si>
    <t>Ausgaben 
HK Benny</t>
  </si>
  <si>
    <t>Diesen Monat zurücküberwiesen:</t>
  </si>
  <si>
    <t>Plus vom Vormonat:</t>
  </si>
  <si>
    <t>Diesen Monat ausgegeben:</t>
  </si>
  <si>
    <t>Rest:</t>
  </si>
  <si>
    <t>Guthaben für Rücküberweisung:</t>
  </si>
  <si>
    <t>Ausgaben 
HK Fixkosten</t>
  </si>
  <si>
    <t>KFZ-Versicherung</t>
  </si>
  <si>
    <t>Einnahmen:</t>
  </si>
  <si>
    <t>Minus aus Vormonat:</t>
  </si>
  <si>
    <t>Sparen</t>
  </si>
  <si>
    <t>Haushaltskasse</t>
  </si>
  <si>
    <t>Handy</t>
  </si>
  <si>
    <t>Kontoführungsgebühr</t>
  </si>
  <si>
    <t>Haftpflicht</t>
  </si>
  <si>
    <t>Hindikurs</t>
  </si>
  <si>
    <t>KFZ-Steuer</t>
  </si>
  <si>
    <t>Stadtwerke</t>
  </si>
  <si>
    <t>GEZ</t>
  </si>
  <si>
    <t>Arzt-Quartalsgebühr</t>
  </si>
  <si>
    <t>Fitness First</t>
  </si>
  <si>
    <t>Diesen Monat ausgegeben privat:</t>
  </si>
  <si>
    <t>Einnahmen (Gehalt + Rücküberweisung HH):</t>
  </si>
  <si>
    <t>Zulagen (Sparkonto etc.):</t>
  </si>
  <si>
    <t>Gut Aiderbichl</t>
  </si>
  <si>
    <t>H&amp;M</t>
  </si>
  <si>
    <t>Tierschutzverein München</t>
  </si>
  <si>
    <t>Bkk Gesundheit</t>
  </si>
  <si>
    <t>Domainkosten hans-meinl.de</t>
  </si>
  <si>
    <t>Domainkosten oh-range.com</t>
  </si>
  <si>
    <t>Domainkosten protectorange.de</t>
  </si>
  <si>
    <t>Domainkosten protectorange-craft</t>
  </si>
  <si>
    <t>Ergo Zahnzusatzversicherung</t>
  </si>
  <si>
    <t>Dauerauftrag Eltern Schule</t>
  </si>
  <si>
    <t>Preis</t>
  </si>
  <si>
    <t>Ernährungsberatung</t>
  </si>
  <si>
    <t>Kategorie</t>
  </si>
  <si>
    <t>Grafik/Handarbeit</t>
  </si>
  <si>
    <t>Sprachkurse</t>
  </si>
  <si>
    <t>Sprachkurs</t>
  </si>
  <si>
    <t>Hindi</t>
  </si>
  <si>
    <t>Sonstiges</t>
  </si>
  <si>
    <t>Spende</t>
  </si>
  <si>
    <t>Flickr Mitgliedschaft</t>
  </si>
  <si>
    <t>Allianz Auslandskrankenversicherung</t>
  </si>
  <si>
    <t>1und1</t>
  </si>
  <si>
    <t>Noventitz</t>
  </si>
  <si>
    <t>Januar</t>
  </si>
  <si>
    <t>Februar</t>
  </si>
  <si>
    <t>September</t>
  </si>
  <si>
    <t>März</t>
  </si>
  <si>
    <t>Domaink. protectorange-design</t>
  </si>
  <si>
    <t>April</t>
  </si>
  <si>
    <t>Mai</t>
  </si>
  <si>
    <t>Juni</t>
  </si>
  <si>
    <t>Juli</t>
  </si>
  <si>
    <t>August</t>
  </si>
  <si>
    <t>Oktober</t>
  </si>
  <si>
    <t>November</t>
  </si>
  <si>
    <t>Dezember</t>
  </si>
  <si>
    <t>Betriebliche Rentenversicherung</t>
  </si>
  <si>
    <t>alle 2 Jahre:</t>
  </si>
  <si>
    <t>Kontaklinsen</t>
  </si>
  <si>
    <t>alle 5 Jahre:</t>
  </si>
  <si>
    <t>Zahndraht</t>
  </si>
  <si>
    <t>Gudrun Sjöden</t>
  </si>
  <si>
    <t>Noventiz</t>
  </si>
  <si>
    <t>Abfallverordnung</t>
  </si>
  <si>
    <t>Kreditkarte Jahresgebühr</t>
  </si>
  <si>
    <t>Diesen Monat ausgegeben Fixkosten:</t>
  </si>
  <si>
    <t>Tanken</t>
  </si>
  <si>
    <t>Wolle Rödel</t>
  </si>
  <si>
    <t>Material</t>
  </si>
  <si>
    <t>Simmel Einstein</t>
  </si>
  <si>
    <t>Grüner Markt</t>
  </si>
  <si>
    <t>Toom</t>
  </si>
  <si>
    <t>Myshkin + Bella Italia</t>
  </si>
  <si>
    <t>Monatliche Fixkosten Benny</t>
  </si>
  <si>
    <t>Monatliche Fixkosten Astrid</t>
  </si>
  <si>
    <t>MEAG Golden Future</t>
  </si>
  <si>
    <t>MEAG Unfallversicherung</t>
  </si>
  <si>
    <t>MEAG Riester</t>
  </si>
  <si>
    <t>MEAG Risiko</t>
  </si>
  <si>
    <t>Hausratversicherung</t>
  </si>
  <si>
    <t>Mnet</t>
  </si>
  <si>
    <t>Monatskarte</t>
  </si>
  <si>
    <t>SpaceNet</t>
  </si>
  <si>
    <t>DAB-Umbuchung</t>
  </si>
  <si>
    <t xml:space="preserve">Gehalt: </t>
  </si>
  <si>
    <t>Gehalt</t>
  </si>
  <si>
    <t>übrig</t>
  </si>
  <si>
    <t>übrig:</t>
  </si>
  <si>
    <t>abzgl Muttern</t>
  </si>
  <si>
    <t>Türke</t>
  </si>
  <si>
    <t>Gemüsestand</t>
  </si>
  <si>
    <t>Biomarkt Stemmerhof</t>
  </si>
  <si>
    <t>Rossmann</t>
  </si>
  <si>
    <t>Zara</t>
  </si>
  <si>
    <t>MVV</t>
  </si>
  <si>
    <t>Hugendubel</t>
  </si>
  <si>
    <t>Diabetes-Ampel</t>
  </si>
  <si>
    <t>Fachbuch</t>
  </si>
  <si>
    <t>Zöliakie - besser verstehen</t>
  </si>
  <si>
    <t>DM</t>
  </si>
  <si>
    <t>Gemüsemann</t>
  </si>
  <si>
    <t>HIT</t>
  </si>
  <si>
    <t>Ichiban</t>
  </si>
  <si>
    <t>Dr. Bike</t>
  </si>
  <si>
    <t>Prinz Myshkin</t>
  </si>
  <si>
    <t>Tengelmann</t>
  </si>
  <si>
    <t>H&amp;M Monatsrechnung</t>
  </si>
  <si>
    <t>Blitzer</t>
  </si>
  <si>
    <t>Schwarztee</t>
  </si>
  <si>
    <t>Fotobuch</t>
  </si>
  <si>
    <t>Essen</t>
  </si>
  <si>
    <t>Bäcker, DM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</si>
</sst>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b/>
      <u/>
      <sz val="12"/>
      <color indexed="81"/>
      <name val="Tahoma"/>
      <family val="2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2" borderId="0" xfId="0" applyFill="1"/>
    <xf numFmtId="44" fontId="0" fillId="2" borderId="0" xfId="1" applyFont="1" applyFill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Fill="1"/>
    <xf numFmtId="0" fontId="0" fillId="3" borderId="0" xfId="0" applyFill="1"/>
    <xf numFmtId="44" fontId="0" fillId="3" borderId="0" xfId="1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4" fontId="0" fillId="0" borderId="0" xfId="1" applyFont="1" applyFill="1"/>
    <xf numFmtId="44" fontId="0" fillId="0" borderId="5" xfId="1" applyFont="1" applyFill="1" applyBorder="1"/>
    <xf numFmtId="44" fontId="0" fillId="0" borderId="0" xfId="0" applyNumberFormat="1" applyFill="1"/>
    <xf numFmtId="44" fontId="0" fillId="0" borderId="0" xfId="1" applyFont="1"/>
    <xf numFmtId="0" fontId="2" fillId="0" borderId="2" xfId="0" applyFont="1" applyBorder="1" applyAlignment="1">
      <alignment horizontal="left" vertical="center"/>
    </xf>
    <xf numFmtId="44" fontId="2" fillId="2" borderId="3" xfId="1" applyFont="1" applyFill="1" applyBorder="1" applyAlignment="1">
      <alignment horizontal="center" vertical="center" wrapText="1"/>
    </xf>
    <xf numFmtId="44" fontId="2" fillId="2" borderId="4" xfId="1" applyFont="1" applyFill="1" applyBorder="1" applyAlignment="1">
      <alignment horizontal="center" vertical="center" wrapText="1"/>
    </xf>
    <xf numFmtId="44" fontId="0" fillId="4" borderId="0" xfId="1" applyFont="1" applyFill="1"/>
    <xf numFmtId="4" fontId="0" fillId="0" borderId="0" xfId="0" applyNumberFormat="1"/>
    <xf numFmtId="44" fontId="0" fillId="0" borderId="0" xfId="0" applyNumberFormat="1"/>
    <xf numFmtId="0" fontId="5" fillId="0" borderId="0" xfId="0" applyFont="1"/>
    <xf numFmtId="44" fontId="0" fillId="4" borderId="0" xfId="1" applyFont="1" applyFill="1" applyAlignment="1">
      <alignment horizontal="center"/>
    </xf>
    <xf numFmtId="0" fontId="6" fillId="0" borderId="0" xfId="0" applyFont="1"/>
    <xf numFmtId="44" fontId="0" fillId="2" borderId="0" xfId="0" applyNumberFormat="1" applyFill="1"/>
    <xf numFmtId="14" fontId="0" fillId="0" borderId="0" xfId="0" applyNumberFormat="1" applyFont="1" applyAlignment="1">
      <alignment horizontal="left"/>
    </xf>
    <xf numFmtId="14" fontId="0" fillId="0" borderId="0" xfId="0" applyNumberFormat="1" applyFont="1"/>
    <xf numFmtId="14" fontId="6" fillId="0" borderId="0" xfId="0" applyNumberFormat="1" applyFont="1" applyAlignment="1">
      <alignment horizontal="left"/>
    </xf>
    <xf numFmtId="14" fontId="0" fillId="3" borderId="0" xfId="0" applyNumberFormat="1" applyFill="1"/>
    <xf numFmtId="44" fontId="5" fillId="2" borderId="0" xfId="1" applyFont="1" applyFill="1"/>
    <xf numFmtId="0" fontId="8" fillId="0" borderId="0" xfId="0" applyFont="1"/>
    <xf numFmtId="44" fontId="8" fillId="2" borderId="0" xfId="1" applyFont="1" applyFill="1"/>
    <xf numFmtId="0" fontId="8" fillId="2" borderId="0" xfId="0" applyFont="1" applyFill="1"/>
    <xf numFmtId="0" fontId="6" fillId="2" borderId="0" xfId="0" applyFont="1" applyFill="1"/>
    <xf numFmtId="44" fontId="6" fillId="2" borderId="0" xfId="1" applyFont="1" applyFill="1"/>
    <xf numFmtId="14" fontId="8" fillId="0" borderId="0" xfId="0" applyNumberFormat="1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9" fillId="0" borderId="0" xfId="0" applyFont="1"/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44" fontId="0" fillId="0" borderId="0" xfId="1" applyFont="1" applyAlignment="1">
      <alignment vertical="top"/>
    </xf>
    <xf numFmtId="0" fontId="11" fillId="0" borderId="0" xfId="0" applyFont="1"/>
    <xf numFmtId="14" fontId="0" fillId="0" borderId="0" xfId="0" applyNumberFormat="1" applyAlignment="1">
      <alignment horizontal="right"/>
    </xf>
    <xf numFmtId="14" fontId="6" fillId="0" borderId="0" xfId="0" applyNumberFormat="1" applyFont="1"/>
    <xf numFmtId="0" fontId="2" fillId="5" borderId="0" xfId="0" applyFont="1" applyFill="1"/>
    <xf numFmtId="0" fontId="0" fillId="5" borderId="0" xfId="0" applyFill="1"/>
    <xf numFmtId="44" fontId="2" fillId="5" borderId="0" xfId="0" applyNumberFormat="1" applyFont="1" applyFill="1"/>
    <xf numFmtId="44" fontId="0" fillId="2" borderId="0" xfId="1" applyFont="1" applyFill="1" applyAlignment="1">
      <alignment horizontal="right"/>
    </xf>
    <xf numFmtId="44" fontId="8" fillId="6" borderId="0" xfId="0" applyNumberFormat="1" applyFont="1" applyFill="1"/>
    <xf numFmtId="44" fontId="0" fillId="2" borderId="9" xfId="1" applyFont="1" applyFill="1" applyBorder="1"/>
    <xf numFmtId="44" fontId="7" fillId="7" borderId="0" xfId="1" applyFont="1" applyFill="1"/>
    <xf numFmtId="44" fontId="7" fillId="7" borderId="0" xfId="1" applyFont="1" applyFill="1" applyAlignment="1">
      <alignment horizontal="left" indent="2"/>
    </xf>
    <xf numFmtId="44" fontId="0" fillId="2" borderId="10" xfId="1" applyFont="1" applyFill="1" applyBorder="1"/>
    <xf numFmtId="44" fontId="7" fillId="7" borderId="10" xfId="1" applyFont="1" applyFill="1" applyBorder="1"/>
    <xf numFmtId="44" fontId="7" fillId="7" borderId="10" xfId="1" applyFont="1" applyFill="1" applyBorder="1" applyAlignment="1">
      <alignment horizontal="left" indent="2"/>
    </xf>
    <xf numFmtId="0" fontId="0" fillId="0" borderId="0" xfId="0" applyBorder="1"/>
    <xf numFmtId="14" fontId="0" fillId="0" borderId="0" xfId="0" applyNumberFormat="1" applyBorder="1"/>
    <xf numFmtId="0" fontId="15" fillId="0" borderId="0" xfId="0" applyFont="1"/>
    <xf numFmtId="44" fontId="0" fillId="4" borderId="0" xfId="1" applyFont="1" applyFill="1" applyAlignment="1">
      <alignment horizontal="center"/>
    </xf>
    <xf numFmtId="44" fontId="13" fillId="8" borderId="0" xfId="1" applyFont="1" applyFill="1" applyAlignment="1">
      <alignment horizontal="left" indent="3"/>
    </xf>
    <xf numFmtId="44" fontId="7" fillId="7" borderId="0" xfId="1" applyFont="1" applyFill="1" applyAlignment="1">
      <alignment horizontal="center"/>
    </xf>
    <xf numFmtId="44" fontId="0" fillId="8" borderId="0" xfId="1" applyFont="1" applyFill="1" applyAlignment="1"/>
    <xf numFmtId="0" fontId="0" fillId="8" borderId="0" xfId="0" applyFill="1" applyAlignment="1"/>
    <xf numFmtId="44" fontId="12" fillId="9" borderId="0" xfId="1" applyFont="1" applyFill="1" applyAlignment="1">
      <alignment horizontal="center"/>
    </xf>
    <xf numFmtId="0" fontId="14" fillId="9" borderId="0" xfId="0" applyFont="1" applyFill="1" applyAlignment="1">
      <alignment horizontal="center"/>
    </xf>
    <xf numFmtId="0" fontId="0" fillId="0" borderId="0" xfId="0" applyAlignment="1"/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zoomScale="75" zoomScaleNormal="75" workbookViewId="0">
      <selection activeCell="D16" sqref="D16"/>
    </sheetView>
  </sheetViews>
  <sheetFormatPr baseColWidth="10" defaultRowHeight="15"/>
  <cols>
    <col min="2" max="2" width="43.140625" customWidth="1"/>
    <col min="3" max="4" width="17.7109375" style="2" customWidth="1"/>
    <col min="6" max="6" width="11.42578125" customWidth="1"/>
    <col min="7" max="7" width="42.85546875" customWidth="1"/>
    <col min="8" max="9" width="14.7109375" style="9" customWidth="1"/>
    <col min="10" max="10" width="2.7109375" customWidth="1"/>
    <col min="11" max="11" width="14.7109375" customWidth="1"/>
  </cols>
  <sheetData>
    <row r="1" spans="1:13" ht="55.5" customHeight="1" thickBot="1">
      <c r="A1" s="4" t="s">
        <v>0</v>
      </c>
      <c r="B1" s="5" t="s">
        <v>3</v>
      </c>
      <c r="C1" s="6" t="s">
        <v>1</v>
      </c>
      <c r="D1" s="12" t="s">
        <v>2</v>
      </c>
      <c r="F1" s="4" t="s">
        <v>0</v>
      </c>
      <c r="G1" s="5" t="s">
        <v>3</v>
      </c>
      <c r="H1" s="11" t="s">
        <v>7</v>
      </c>
      <c r="I1" s="11" t="s">
        <v>8</v>
      </c>
      <c r="K1" s="11" t="s">
        <v>14</v>
      </c>
    </row>
    <row r="2" spans="1:13">
      <c r="C2" s="8"/>
      <c r="D2" s="8"/>
      <c r="H2" s="8"/>
      <c r="I2" s="8"/>
      <c r="K2" s="8"/>
    </row>
    <row r="3" spans="1:13">
      <c r="A3" s="13"/>
      <c r="B3" t="str">
        <f>Fixkosten!A3</f>
        <v>Miete</v>
      </c>
      <c r="C3" s="3"/>
      <c r="D3" s="3">
        <f>Fixkosten!C3</f>
        <v>540.5</v>
      </c>
      <c r="F3" s="13"/>
      <c r="G3" t="s">
        <v>6</v>
      </c>
      <c r="H3" s="10"/>
      <c r="I3" s="10"/>
      <c r="K3" s="10">
        <v>1081</v>
      </c>
    </row>
    <row r="4" spans="1:13">
      <c r="A4" s="13"/>
      <c r="B4" t="str">
        <f>Fixkosten!A4</f>
        <v>Haushaltskasse</v>
      </c>
      <c r="C4" s="3"/>
      <c r="D4" s="3">
        <f>Fixkosten!C4</f>
        <v>120</v>
      </c>
      <c r="F4" s="13"/>
      <c r="G4" t="s">
        <v>25</v>
      </c>
      <c r="H4" s="10"/>
      <c r="I4" s="10"/>
      <c r="K4" s="10">
        <v>63</v>
      </c>
    </row>
    <row r="5" spans="1:13">
      <c r="A5" s="13"/>
      <c r="B5" t="str">
        <f>Fixkosten!A5</f>
        <v>Kontoführungsgebühr</v>
      </c>
      <c r="C5" s="3"/>
      <c r="D5" s="3">
        <f>Fixkosten!C5</f>
        <v>4.4800000000000004</v>
      </c>
      <c r="F5" s="13"/>
      <c r="G5" t="s">
        <v>26</v>
      </c>
      <c r="H5" s="10"/>
      <c r="I5" s="10"/>
      <c r="K5" s="10">
        <v>53.94</v>
      </c>
    </row>
    <row r="6" spans="1:13">
      <c r="A6" s="13"/>
      <c r="B6" t="str">
        <f>Fixkosten!A6</f>
        <v>Sparvertrag</v>
      </c>
      <c r="C6" s="3"/>
      <c r="D6" s="3">
        <f>Fixkosten!C6</f>
        <v>102.26</v>
      </c>
      <c r="F6" s="7"/>
      <c r="H6" s="10"/>
      <c r="I6" s="10"/>
      <c r="K6" s="10"/>
    </row>
    <row r="7" spans="1:13">
      <c r="A7" s="13"/>
      <c r="B7" t="str">
        <f>Fixkosten!A7</f>
        <v>Allianz Rentenversicherung</v>
      </c>
      <c r="C7" s="3"/>
      <c r="D7" s="3">
        <f>Fixkosten!C7</f>
        <v>62.22</v>
      </c>
      <c r="F7" s="7"/>
      <c r="H7" s="10"/>
      <c r="I7" s="10"/>
      <c r="K7" s="10"/>
    </row>
    <row r="8" spans="1:13">
      <c r="A8" s="13"/>
      <c r="B8" t="str">
        <f>Fixkosten!A8</f>
        <v>Fitness First</v>
      </c>
      <c r="C8" s="3"/>
      <c r="D8" s="3">
        <f>Fixkosten!C8</f>
        <v>49</v>
      </c>
      <c r="F8" s="7"/>
      <c r="H8" s="10"/>
      <c r="I8" s="10"/>
      <c r="K8" s="10"/>
    </row>
    <row r="9" spans="1:13">
      <c r="A9" s="13"/>
      <c r="B9" t="str">
        <f>Fixkosten!A9</f>
        <v>Handy</v>
      </c>
      <c r="C9" s="3"/>
      <c r="D9" s="3">
        <f>Fixkosten!C9</f>
        <v>49.94</v>
      </c>
      <c r="F9" s="7"/>
      <c r="H9" s="10"/>
      <c r="I9" s="10"/>
      <c r="M9" s="24"/>
    </row>
    <row r="10" spans="1:13">
      <c r="A10" s="13"/>
      <c r="B10" t="str">
        <f>Fixkosten!A10</f>
        <v>Gut Aiderbichl</v>
      </c>
      <c r="C10" s="3"/>
      <c r="D10" s="3">
        <f>Fixkosten!C10</f>
        <v>10</v>
      </c>
      <c r="F10" s="7"/>
      <c r="H10" s="10"/>
      <c r="I10" s="10"/>
    </row>
    <row r="11" spans="1:13">
      <c r="A11" s="13"/>
      <c r="B11" t="str">
        <f>Fixkosten!A11</f>
        <v>Bkk Gesundheit</v>
      </c>
      <c r="C11" s="3"/>
      <c r="D11" s="3">
        <f>Fixkosten!C11</f>
        <v>8</v>
      </c>
      <c r="F11" s="7"/>
      <c r="H11" s="10"/>
      <c r="I11" s="10"/>
      <c r="K11" s="10"/>
    </row>
    <row r="12" spans="1:13">
      <c r="A12" s="13"/>
      <c r="B12" t="str">
        <f>Fixkosten!A12</f>
        <v>Ergo Zahnzusatzversicherung</v>
      </c>
      <c r="C12" s="3"/>
      <c r="D12" s="3">
        <f>Fixkosten!C12</f>
        <v>19.7</v>
      </c>
      <c r="F12" s="7"/>
      <c r="H12" s="10"/>
      <c r="I12" s="10"/>
      <c r="K12" s="10"/>
    </row>
    <row r="13" spans="1:13">
      <c r="A13" s="7"/>
      <c r="B13" t="str">
        <f>Fixkosten!A13</f>
        <v>Dauerauftrag Eltern Schule</v>
      </c>
      <c r="C13" s="3"/>
      <c r="D13" s="3">
        <f>Fixkosten!C13</f>
        <v>0</v>
      </c>
      <c r="F13" s="7"/>
      <c r="H13" s="10"/>
      <c r="I13" s="10"/>
      <c r="K13" s="10"/>
    </row>
    <row r="14" spans="1:13">
      <c r="A14" s="7"/>
      <c r="B14" s="25"/>
      <c r="D14" s="33"/>
      <c r="F14" s="7"/>
      <c r="H14"/>
      <c r="I14" s="10"/>
      <c r="K14" s="10"/>
    </row>
    <row r="15" spans="1:13">
      <c r="B15" s="34" t="str">
        <f>Fixkosten!A71</f>
        <v>Tierschutzverein München</v>
      </c>
      <c r="C15" s="36"/>
      <c r="D15" s="35">
        <f>Fixkosten!C71</f>
        <v>0</v>
      </c>
      <c r="F15" s="7"/>
      <c r="H15"/>
      <c r="I15" s="10"/>
      <c r="K15" s="10"/>
    </row>
    <row r="16" spans="1:13">
      <c r="F16" s="7"/>
      <c r="H16"/>
      <c r="I16" s="10"/>
      <c r="K16" s="10"/>
    </row>
    <row r="17" spans="1:11">
      <c r="A17" s="7"/>
      <c r="C17" s="3"/>
      <c r="D17" s="3"/>
      <c r="F17" s="7"/>
      <c r="H17"/>
      <c r="I17" s="10"/>
      <c r="K17" s="10"/>
    </row>
    <row r="18" spans="1:11">
      <c r="A18" s="7"/>
      <c r="C18" s="3"/>
      <c r="D18" s="3"/>
      <c r="H18" s="10"/>
      <c r="I18" s="10"/>
      <c r="K18" s="10"/>
    </row>
    <row r="19" spans="1:11">
      <c r="A19" s="7"/>
      <c r="C19" s="3"/>
      <c r="D19" s="3"/>
      <c r="H19" s="10"/>
      <c r="I19" s="10"/>
      <c r="K19" s="10"/>
    </row>
    <row r="20" spans="1:11">
      <c r="A20" s="7"/>
      <c r="C20" s="3"/>
      <c r="D20" s="3"/>
      <c r="H20" s="10"/>
      <c r="I20" s="10"/>
      <c r="K20" s="10"/>
    </row>
    <row r="21" spans="1:11">
      <c r="A21" s="7"/>
      <c r="C21" s="3"/>
      <c r="D21" s="3"/>
      <c r="H21" s="10"/>
      <c r="I21" s="10"/>
      <c r="K21" s="10"/>
    </row>
    <row r="22" spans="1:11">
      <c r="A22" s="7"/>
      <c r="C22" s="3"/>
      <c r="D22" s="3"/>
      <c r="H22" s="10"/>
      <c r="I22" s="10"/>
      <c r="K22" s="10"/>
    </row>
    <row r="23" spans="1:11">
      <c r="A23" s="7"/>
      <c r="C23" s="3"/>
      <c r="D23" s="3"/>
      <c r="H23" s="10"/>
      <c r="I23" s="10"/>
      <c r="K23" s="10"/>
    </row>
    <row r="24" spans="1:11">
      <c r="A24" s="7"/>
      <c r="C24" s="54"/>
      <c r="D24" s="3"/>
      <c r="H24" s="10"/>
      <c r="I24" s="10"/>
      <c r="K24" s="10"/>
    </row>
    <row r="25" spans="1:11">
      <c r="A25" s="7"/>
      <c r="C25" s="3"/>
      <c r="D25" s="3"/>
      <c r="H25" s="10"/>
      <c r="I25" s="10"/>
      <c r="K25" s="10"/>
    </row>
    <row r="26" spans="1:11">
      <c r="A26" s="7"/>
      <c r="C26" s="3"/>
      <c r="D26" s="3"/>
      <c r="H26" s="10"/>
      <c r="I26" s="10"/>
      <c r="K26" s="10"/>
    </row>
    <row r="27" spans="1:11">
      <c r="A27" s="7"/>
      <c r="C27" s="3"/>
      <c r="D27" s="3"/>
      <c r="H27" s="10"/>
      <c r="I27" s="10"/>
      <c r="K27" s="10"/>
    </row>
    <row r="28" spans="1:11">
      <c r="A28" s="7"/>
      <c r="C28" s="3"/>
      <c r="D28" s="3"/>
      <c r="H28" s="15"/>
      <c r="I28" s="15"/>
    </row>
    <row r="29" spans="1:11">
      <c r="A29" s="7"/>
      <c r="C29" s="18"/>
      <c r="D29" s="3"/>
      <c r="F29" s="1" t="s">
        <v>11</v>
      </c>
      <c r="H29" s="15">
        <f>SUM(H3:H27)</f>
        <v>0</v>
      </c>
      <c r="I29" s="15">
        <f>SUM(I3:I27)</f>
        <v>0</v>
      </c>
      <c r="K29" s="18">
        <f>SUM(K3:K27)</f>
        <v>1197.94</v>
      </c>
    </row>
    <row r="30" spans="1:11">
      <c r="A30" s="7"/>
      <c r="C30" s="3"/>
      <c r="D30" s="3"/>
      <c r="F30" s="1" t="s">
        <v>9</v>
      </c>
      <c r="H30" s="16"/>
      <c r="I30" s="16"/>
    </row>
    <row r="31" spans="1:11">
      <c r="A31" s="7"/>
      <c r="C31" s="3"/>
      <c r="D31" s="3"/>
      <c r="F31" s="1" t="s">
        <v>12</v>
      </c>
      <c r="H31" s="15">
        <f>H29-H30</f>
        <v>0</v>
      </c>
      <c r="I31" s="15">
        <f>I29-I30</f>
        <v>0</v>
      </c>
    </row>
    <row r="32" spans="1:11">
      <c r="A32" s="7"/>
      <c r="C32" s="3"/>
      <c r="D32" s="3"/>
      <c r="H32" s="15"/>
      <c r="I32" s="15"/>
    </row>
    <row r="33" spans="1:9">
      <c r="A33" s="7"/>
      <c r="C33" s="3"/>
      <c r="D33" s="3"/>
      <c r="F33" s="1" t="s">
        <v>10</v>
      </c>
      <c r="H33" s="16"/>
      <c r="I33" s="16"/>
    </row>
    <row r="34" spans="1:9">
      <c r="A34" s="7"/>
      <c r="C34" s="54"/>
      <c r="F34" s="1" t="s">
        <v>13</v>
      </c>
      <c r="H34" s="17">
        <f>H31+H33</f>
        <v>0</v>
      </c>
      <c r="I34" s="17">
        <f>I31+I33</f>
        <v>0</v>
      </c>
    </row>
    <row r="35" spans="1:9">
      <c r="A35" s="7"/>
      <c r="C35" s="3"/>
      <c r="H35" s="8"/>
      <c r="I35" s="8"/>
    </row>
    <row r="36" spans="1:9">
      <c r="A36" s="7"/>
      <c r="H36" s="8"/>
      <c r="I36" s="8"/>
    </row>
    <row r="37" spans="1:9">
      <c r="A37" s="7"/>
      <c r="C37"/>
      <c r="H37" s="8"/>
      <c r="I37" s="8"/>
    </row>
    <row r="38" spans="1:9">
      <c r="A38" s="7"/>
      <c r="C38"/>
      <c r="H38" s="8"/>
      <c r="I38" s="8"/>
    </row>
    <row r="39" spans="1:9">
      <c r="A39" s="7"/>
      <c r="C39"/>
      <c r="H39" s="8"/>
      <c r="I39" s="8"/>
    </row>
    <row r="40" spans="1:9">
      <c r="H40" s="8"/>
      <c r="I40" s="8"/>
    </row>
    <row r="41" spans="1:9">
      <c r="H41" s="8"/>
      <c r="I41" s="8"/>
    </row>
    <row r="42" spans="1:9">
      <c r="H42" s="8"/>
      <c r="I42" s="8"/>
    </row>
    <row r="43" spans="1:9">
      <c r="H43" s="8"/>
      <c r="I43" s="8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44"/>
  <sheetViews>
    <sheetView zoomScale="75" zoomScaleNormal="75" workbookViewId="0">
      <selection activeCell="B15" sqref="B15"/>
    </sheetView>
  </sheetViews>
  <sheetFormatPr baseColWidth="10" defaultRowHeight="15"/>
  <cols>
    <col min="1" max="1" width="11.5703125" bestFit="1" customWidth="1"/>
    <col min="2" max="2" width="43.140625" customWidth="1"/>
    <col min="3" max="4" width="17.7109375" style="2" customWidth="1"/>
    <col min="6" max="6" width="11.42578125" customWidth="1"/>
    <col min="7" max="7" width="42.85546875" customWidth="1"/>
    <col min="8" max="9" width="14.7109375" style="9" customWidth="1"/>
    <col min="10" max="10" width="2.7109375" customWidth="1"/>
    <col min="11" max="11" width="14.7109375" customWidth="1"/>
  </cols>
  <sheetData>
    <row r="1" spans="1:13" ht="55.5" customHeight="1" thickBot="1">
      <c r="A1" s="4" t="s">
        <v>0</v>
      </c>
      <c r="B1" s="5" t="s">
        <v>3</v>
      </c>
      <c r="C1" s="6" t="s">
        <v>1</v>
      </c>
      <c r="D1" s="12" t="s">
        <v>2</v>
      </c>
      <c r="F1" s="4" t="s">
        <v>0</v>
      </c>
      <c r="G1" s="5" t="s">
        <v>3</v>
      </c>
      <c r="H1" s="11" t="s">
        <v>7</v>
      </c>
      <c r="I1" s="11" t="s">
        <v>8</v>
      </c>
      <c r="K1" s="11" t="s">
        <v>14</v>
      </c>
    </row>
    <row r="2" spans="1:13">
      <c r="C2" s="8"/>
      <c r="D2" s="8"/>
      <c r="H2" s="8"/>
      <c r="I2" s="8"/>
      <c r="K2" s="8"/>
    </row>
    <row r="3" spans="1:13">
      <c r="A3" s="13"/>
      <c r="B3" t="str">
        <f>Fixkosten!A3</f>
        <v>Miete</v>
      </c>
      <c r="C3" s="3"/>
      <c r="D3" s="3">
        <f>Fixkosten!C3</f>
        <v>540.5</v>
      </c>
      <c r="F3" s="13"/>
      <c r="G3" t="s">
        <v>6</v>
      </c>
      <c r="H3" s="10"/>
      <c r="I3" s="10"/>
      <c r="K3" s="10">
        <v>1081</v>
      </c>
    </row>
    <row r="4" spans="1:13">
      <c r="A4" s="13"/>
      <c r="B4" t="str">
        <f>Fixkosten!A4</f>
        <v>Haushaltskasse</v>
      </c>
      <c r="C4" s="3"/>
      <c r="D4" s="3">
        <f>Fixkosten!C4</f>
        <v>120</v>
      </c>
      <c r="F4" s="13"/>
      <c r="G4" t="s">
        <v>25</v>
      </c>
      <c r="H4" s="10"/>
      <c r="I4" s="10"/>
      <c r="K4" s="10">
        <v>63</v>
      </c>
    </row>
    <row r="5" spans="1:13">
      <c r="A5" s="13"/>
      <c r="B5" t="str">
        <f>Fixkosten!A5</f>
        <v>Kontoführungsgebühr</v>
      </c>
      <c r="C5" s="3"/>
      <c r="D5" s="3">
        <f>Fixkosten!C5</f>
        <v>4.4800000000000004</v>
      </c>
      <c r="F5" s="13"/>
      <c r="G5" t="s">
        <v>26</v>
      </c>
      <c r="H5" s="10"/>
      <c r="I5" s="10"/>
      <c r="K5" s="10">
        <v>53.94</v>
      </c>
    </row>
    <row r="6" spans="1:13">
      <c r="A6" s="13"/>
      <c r="B6" t="str">
        <f>Fixkosten!A6</f>
        <v>Sparvertrag</v>
      </c>
      <c r="C6" s="3"/>
      <c r="D6" s="3">
        <f>Fixkosten!C6</f>
        <v>102.26</v>
      </c>
      <c r="F6" s="13"/>
      <c r="H6" s="10"/>
      <c r="I6" s="10"/>
      <c r="K6" s="10"/>
    </row>
    <row r="7" spans="1:13">
      <c r="A7" s="13"/>
      <c r="B7" t="str">
        <f>Fixkosten!A7</f>
        <v>Allianz Rentenversicherung</v>
      </c>
      <c r="C7" s="3"/>
      <c r="D7" s="3">
        <f>Fixkosten!C7</f>
        <v>62.22</v>
      </c>
      <c r="F7" s="7"/>
      <c r="H7" s="10"/>
      <c r="I7" s="10"/>
      <c r="K7" s="10"/>
    </row>
    <row r="8" spans="1:13">
      <c r="A8" s="7"/>
      <c r="B8" t="str">
        <f>Fixkosten!A8</f>
        <v>Fitness First</v>
      </c>
      <c r="C8" s="3"/>
      <c r="D8" s="3">
        <f>Fixkosten!C8</f>
        <v>49</v>
      </c>
      <c r="F8" s="7"/>
      <c r="H8" s="10"/>
      <c r="I8" s="10"/>
      <c r="K8" s="10"/>
    </row>
    <row r="9" spans="1:13">
      <c r="A9" s="7"/>
      <c r="B9" t="str">
        <f>Fixkosten!A9</f>
        <v>Handy</v>
      </c>
      <c r="C9" s="3"/>
      <c r="D9" s="3">
        <f>Fixkosten!C9</f>
        <v>49.94</v>
      </c>
      <c r="F9" s="7"/>
      <c r="H9" s="10"/>
      <c r="I9" s="10"/>
      <c r="K9" s="10"/>
    </row>
    <row r="10" spans="1:13">
      <c r="B10" t="str">
        <f>Fixkosten!A10</f>
        <v>Gut Aiderbichl</v>
      </c>
      <c r="C10" s="3"/>
      <c r="D10" s="3">
        <f>Fixkosten!C10</f>
        <v>10</v>
      </c>
      <c r="F10" s="13"/>
      <c r="H10" s="10"/>
      <c r="I10" s="10"/>
      <c r="K10" s="10"/>
    </row>
    <row r="11" spans="1:13">
      <c r="A11" s="7"/>
      <c r="B11" t="str">
        <f>Fixkosten!A11</f>
        <v>Bkk Gesundheit</v>
      </c>
      <c r="C11" s="3"/>
      <c r="D11" s="3">
        <f>Fixkosten!C11</f>
        <v>8</v>
      </c>
      <c r="F11" s="13"/>
      <c r="H11" s="10"/>
      <c r="I11" s="10"/>
      <c r="K11" s="10"/>
    </row>
    <row r="12" spans="1:13">
      <c r="A12" s="7"/>
      <c r="B12" t="str">
        <f>Fixkosten!A12</f>
        <v>Ergo Zahnzusatzversicherung</v>
      </c>
      <c r="C12" s="3"/>
      <c r="D12" s="3">
        <f>Fixkosten!C12</f>
        <v>19.7</v>
      </c>
      <c r="F12" s="13"/>
      <c r="H12" s="10"/>
      <c r="I12" s="10"/>
      <c r="K12" s="10"/>
    </row>
    <row r="13" spans="1:13">
      <c r="A13" s="7"/>
      <c r="B13" t="str">
        <f>Fixkosten!A13</f>
        <v>Dauerauftrag Eltern Schule</v>
      </c>
      <c r="C13" s="3"/>
      <c r="D13" s="3">
        <f>Fixkosten!C13</f>
        <v>0</v>
      </c>
      <c r="F13" s="13"/>
      <c r="H13" s="10"/>
      <c r="I13" s="10"/>
      <c r="K13" s="10"/>
    </row>
    <row r="14" spans="1:13">
      <c r="A14" s="7"/>
      <c r="B14" s="34"/>
      <c r="F14" s="13"/>
      <c r="H14" s="10"/>
      <c r="I14" s="10"/>
      <c r="K14" s="10"/>
      <c r="L14" s="24"/>
      <c r="M14" s="24"/>
    </row>
    <row r="15" spans="1:13">
      <c r="A15" s="7"/>
      <c r="B15" s="34" t="str">
        <f>Fixkosten!A29</f>
        <v>Haftpflicht</v>
      </c>
      <c r="C15" s="3"/>
      <c r="D15" s="3">
        <f>Fixkosten!C29</f>
        <v>0</v>
      </c>
      <c r="F15" s="13"/>
      <c r="H15" s="10"/>
      <c r="I15" s="10"/>
      <c r="K15" s="10"/>
    </row>
    <row r="16" spans="1:13">
      <c r="A16" s="7"/>
      <c r="B16" s="34" t="str">
        <f>Fixkosten!A30</f>
        <v>Domainkosten protectorange-craft</v>
      </c>
      <c r="C16" s="3"/>
      <c r="D16" s="3">
        <f>Fixkosten!C30</f>
        <v>11.88</v>
      </c>
      <c r="F16" s="13"/>
      <c r="H16" s="10"/>
      <c r="I16" s="10"/>
      <c r="K16" s="10"/>
    </row>
    <row r="17" spans="1:11">
      <c r="A17" s="7"/>
      <c r="B17" s="34" t="str">
        <f>Fixkosten!A31</f>
        <v>Domaink. protectorange-design</v>
      </c>
      <c r="C17" s="3"/>
      <c r="D17" s="3">
        <f>Fixkosten!C31</f>
        <v>23.76</v>
      </c>
      <c r="F17" s="13"/>
      <c r="H17" s="10"/>
      <c r="I17" s="10"/>
      <c r="K17" s="10"/>
    </row>
    <row r="18" spans="1:11">
      <c r="A18" s="7"/>
      <c r="B18" s="34" t="str">
        <f>Fixkosten!A32</f>
        <v>KFZ-Steuer</v>
      </c>
      <c r="C18" s="3"/>
      <c r="D18" s="3">
        <f>Fixkosten!C32</f>
        <v>0</v>
      </c>
      <c r="F18" s="13"/>
      <c r="H18" s="10"/>
      <c r="I18" s="10"/>
      <c r="K18" s="10"/>
    </row>
    <row r="19" spans="1:11">
      <c r="A19" s="7"/>
      <c r="B19" s="34"/>
      <c r="C19" s="3"/>
      <c r="D19" s="3"/>
      <c r="F19" s="13"/>
      <c r="H19" s="10"/>
      <c r="I19" s="10"/>
      <c r="K19" s="10"/>
    </row>
    <row r="20" spans="1:11">
      <c r="A20" s="7"/>
      <c r="B20" s="27"/>
      <c r="C20" s="3"/>
      <c r="F20" s="13"/>
      <c r="H20" s="10"/>
      <c r="I20" s="10"/>
      <c r="K20" s="10"/>
    </row>
    <row r="21" spans="1:11">
      <c r="A21" s="7"/>
      <c r="B21" s="27"/>
      <c r="C21" s="3"/>
      <c r="D21" s="3"/>
      <c r="F21" s="13"/>
      <c r="H21" s="10"/>
      <c r="I21" s="10"/>
      <c r="K21" s="10"/>
    </row>
    <row r="22" spans="1:11">
      <c r="A22" s="7"/>
      <c r="B22" s="27"/>
      <c r="C22" s="3"/>
      <c r="F22" s="13"/>
      <c r="H22" s="10"/>
      <c r="I22" s="10"/>
      <c r="K22" s="10"/>
    </row>
    <row r="23" spans="1:11">
      <c r="A23" s="7"/>
      <c r="B23" s="27"/>
      <c r="C23" s="3"/>
      <c r="D23" s="3"/>
      <c r="F23" s="13"/>
      <c r="H23" s="10"/>
      <c r="I23" s="10"/>
      <c r="K23" s="10"/>
    </row>
    <row r="24" spans="1:11">
      <c r="A24" s="7"/>
      <c r="B24" s="27"/>
      <c r="C24" s="3"/>
      <c r="D24" s="3"/>
      <c r="F24" s="13"/>
      <c r="H24" s="10"/>
      <c r="I24" s="10"/>
      <c r="K24" s="10"/>
    </row>
    <row r="25" spans="1:11">
      <c r="A25" s="7"/>
      <c r="B25" s="27"/>
      <c r="C25" s="3"/>
      <c r="D25" s="3"/>
      <c r="H25" s="10"/>
      <c r="I25" s="10"/>
      <c r="K25" s="10"/>
    </row>
    <row r="26" spans="1:11">
      <c r="A26" s="7"/>
      <c r="B26" s="27"/>
      <c r="C26" s="3"/>
      <c r="D26" s="3"/>
      <c r="H26" s="10"/>
      <c r="I26" s="10"/>
      <c r="K26" s="10"/>
    </row>
    <row r="27" spans="1:11">
      <c r="A27" s="7"/>
      <c r="B27" s="27"/>
      <c r="C27" s="3"/>
      <c r="D27" s="3"/>
      <c r="H27" s="10"/>
      <c r="I27" s="10"/>
      <c r="K27" s="10"/>
    </row>
    <row r="28" spans="1:11">
      <c r="A28" s="7"/>
      <c r="B28" s="27"/>
      <c r="C28" s="3"/>
      <c r="D28" s="3"/>
      <c r="H28" s="15"/>
      <c r="I28" s="15"/>
    </row>
    <row r="29" spans="1:11">
      <c r="A29" s="7"/>
      <c r="B29" s="27"/>
      <c r="C29" s="3"/>
      <c r="D29" s="3"/>
      <c r="F29" s="1" t="s">
        <v>11</v>
      </c>
      <c r="H29" s="15">
        <f>SUM(H3:H27)</f>
        <v>0</v>
      </c>
      <c r="I29" s="15">
        <f>SUM(I3:I27)</f>
        <v>0</v>
      </c>
      <c r="K29" s="18">
        <f>SUM(K3:K27)</f>
        <v>1197.94</v>
      </c>
    </row>
    <row r="30" spans="1:11">
      <c r="A30" s="7"/>
      <c r="B30" s="27"/>
      <c r="C30"/>
      <c r="D30" s="3"/>
      <c r="F30" s="1" t="s">
        <v>9</v>
      </c>
      <c r="H30" s="16"/>
      <c r="I30" s="16"/>
    </row>
    <row r="31" spans="1:11">
      <c r="A31" s="7"/>
      <c r="B31" s="27"/>
      <c r="C31" s="3"/>
      <c r="D31" s="3"/>
      <c r="F31" s="1" t="s">
        <v>12</v>
      </c>
      <c r="H31" s="15">
        <f>H29-H30</f>
        <v>0</v>
      </c>
      <c r="I31" s="15">
        <f>I29-I30</f>
        <v>0</v>
      </c>
    </row>
    <row r="32" spans="1:11">
      <c r="A32" s="7"/>
      <c r="B32" s="27"/>
      <c r="C32" s="3"/>
      <c r="D32" s="3"/>
      <c r="H32" s="15"/>
      <c r="I32" s="15"/>
    </row>
    <row r="33" spans="1:9">
      <c r="A33" s="7"/>
      <c r="B33" s="27"/>
      <c r="C33" s="3"/>
      <c r="D33" s="3"/>
      <c r="F33" s="1" t="s">
        <v>10</v>
      </c>
      <c r="H33" s="16"/>
      <c r="I33" s="16"/>
    </row>
    <row r="34" spans="1:9">
      <c r="A34" s="7"/>
      <c r="B34" s="27"/>
      <c r="C34" s="3"/>
      <c r="F34" s="1" t="s">
        <v>13</v>
      </c>
      <c r="H34" s="17">
        <f>H31+H33</f>
        <v>0</v>
      </c>
      <c r="I34" s="17">
        <f>I31+I33</f>
        <v>0</v>
      </c>
    </row>
    <row r="35" spans="1:9">
      <c r="A35" s="7"/>
      <c r="B35" s="27"/>
      <c r="C35" s="3"/>
      <c r="H35" s="8"/>
      <c r="I35" s="8"/>
    </row>
    <row r="36" spans="1:9">
      <c r="H36" s="8"/>
      <c r="I36" s="8"/>
    </row>
    <row r="37" spans="1:9">
      <c r="H37" s="8"/>
      <c r="I37" s="8"/>
    </row>
    <row r="38" spans="1:9">
      <c r="H38" s="8"/>
      <c r="I38" s="8"/>
    </row>
    <row r="39" spans="1:9">
      <c r="H39" s="8"/>
      <c r="I39" s="8"/>
    </row>
    <row r="40" spans="1:9">
      <c r="B40" s="1" t="s">
        <v>11</v>
      </c>
      <c r="C40" s="22">
        <f>SUM(C3:C39)</f>
        <v>0</v>
      </c>
      <c r="D40" s="22">
        <f>SUM(D3:D39)</f>
        <v>1001.7400000000001</v>
      </c>
      <c r="H40" s="8"/>
      <c r="I40" s="8"/>
    </row>
    <row r="41" spans="1:9">
      <c r="B41" s="1" t="s">
        <v>16</v>
      </c>
      <c r="C41" s="65">
        <v>1886.16</v>
      </c>
      <c r="D41" s="65"/>
      <c r="H41" s="8"/>
      <c r="I41" s="8"/>
    </row>
    <row r="42" spans="1:9">
      <c r="B42" s="1" t="s">
        <v>17</v>
      </c>
      <c r="C42" s="22"/>
      <c r="D42"/>
      <c r="H42" s="8"/>
      <c r="I42" s="8"/>
    </row>
    <row r="43" spans="1:9">
      <c r="B43" s="1" t="s">
        <v>18</v>
      </c>
      <c r="C43" s="22"/>
      <c r="D43" s="22"/>
      <c r="H43" s="8"/>
      <c r="I43" s="8"/>
    </row>
    <row r="44" spans="1:9">
      <c r="B44" s="1" t="s">
        <v>12</v>
      </c>
      <c r="C44" s="65">
        <f>C41-C40-D40-D42-D43</f>
        <v>884.42</v>
      </c>
      <c r="D44" s="65"/>
    </row>
  </sheetData>
  <mergeCells count="2">
    <mergeCell ref="C41:D41"/>
    <mergeCell ref="C44:D44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44"/>
  <sheetViews>
    <sheetView zoomScale="75" zoomScaleNormal="75" workbookViewId="0">
      <selection activeCell="D15" sqref="D15"/>
    </sheetView>
  </sheetViews>
  <sheetFormatPr baseColWidth="10" defaultRowHeight="15"/>
  <cols>
    <col min="1" max="1" width="11.5703125" bestFit="1" customWidth="1"/>
    <col min="2" max="2" width="43.140625" customWidth="1"/>
    <col min="3" max="4" width="17.7109375" style="2" customWidth="1"/>
    <col min="6" max="6" width="11.42578125" customWidth="1"/>
    <col min="7" max="7" width="42.85546875" customWidth="1"/>
    <col min="8" max="9" width="14.7109375" style="9" customWidth="1"/>
    <col min="10" max="10" width="2.7109375" customWidth="1"/>
    <col min="11" max="11" width="14.7109375" customWidth="1"/>
  </cols>
  <sheetData>
    <row r="1" spans="1:11" ht="55.5" customHeight="1" thickBot="1">
      <c r="A1" s="4" t="s">
        <v>0</v>
      </c>
      <c r="B1" s="5" t="s">
        <v>3</v>
      </c>
      <c r="C1" s="6" t="s">
        <v>1</v>
      </c>
      <c r="D1" s="12" t="s">
        <v>2</v>
      </c>
      <c r="F1" s="4" t="s">
        <v>0</v>
      </c>
      <c r="G1" s="5" t="s">
        <v>3</v>
      </c>
      <c r="H1" s="11" t="s">
        <v>7</v>
      </c>
      <c r="I1" s="11" t="s">
        <v>8</v>
      </c>
      <c r="K1" s="11" t="s">
        <v>14</v>
      </c>
    </row>
    <row r="2" spans="1:11">
      <c r="C2" s="8"/>
      <c r="D2" s="8"/>
      <c r="H2" s="8"/>
      <c r="I2" s="8"/>
      <c r="K2" s="8"/>
    </row>
    <row r="3" spans="1:11">
      <c r="A3" s="13"/>
      <c r="B3" t="str">
        <f>Fixkosten!A3</f>
        <v>Miete</v>
      </c>
      <c r="C3" s="3"/>
      <c r="D3" s="3">
        <f>Fixkosten!C3</f>
        <v>540.5</v>
      </c>
      <c r="F3" s="13"/>
      <c r="G3" t="s">
        <v>6</v>
      </c>
      <c r="H3" s="10"/>
      <c r="I3" s="10"/>
      <c r="K3" s="10">
        <v>1081</v>
      </c>
    </row>
    <row r="4" spans="1:11">
      <c r="A4" s="13"/>
      <c r="B4" t="str">
        <f>Fixkosten!A4</f>
        <v>Haushaltskasse</v>
      </c>
      <c r="C4" s="3"/>
      <c r="D4" s="3">
        <f>Fixkosten!C4</f>
        <v>120</v>
      </c>
      <c r="F4" s="13"/>
      <c r="G4" t="s">
        <v>25</v>
      </c>
      <c r="H4" s="10"/>
      <c r="I4" s="10"/>
      <c r="K4" s="10">
        <v>63</v>
      </c>
    </row>
    <row r="5" spans="1:11">
      <c r="A5" s="13"/>
      <c r="B5" t="str">
        <f>Fixkosten!A5</f>
        <v>Kontoführungsgebühr</v>
      </c>
      <c r="C5" s="3"/>
      <c r="D5" s="3">
        <f>Fixkosten!C5</f>
        <v>4.4800000000000004</v>
      </c>
      <c r="F5" s="13"/>
      <c r="H5" s="10"/>
      <c r="I5" s="10"/>
      <c r="K5" s="10"/>
    </row>
    <row r="6" spans="1:11">
      <c r="A6" s="13"/>
      <c r="B6" t="str">
        <f>Fixkosten!A6</f>
        <v>Sparvertrag</v>
      </c>
      <c r="C6" s="3"/>
      <c r="D6" s="3">
        <f>Fixkosten!C6</f>
        <v>102.26</v>
      </c>
      <c r="F6" s="7"/>
      <c r="H6" s="10"/>
      <c r="I6" s="10"/>
      <c r="K6" s="10"/>
    </row>
    <row r="7" spans="1:11">
      <c r="A7" s="13"/>
      <c r="B7" t="str">
        <f>Fixkosten!A7</f>
        <v>Allianz Rentenversicherung</v>
      </c>
      <c r="C7" s="3"/>
      <c r="D7" s="3">
        <f>Fixkosten!C7</f>
        <v>62.22</v>
      </c>
      <c r="F7" s="7"/>
      <c r="H7" s="10"/>
      <c r="I7" s="10"/>
      <c r="K7" s="10"/>
    </row>
    <row r="8" spans="1:11">
      <c r="A8" s="13"/>
      <c r="B8" t="str">
        <f>Fixkosten!A8</f>
        <v>Fitness First</v>
      </c>
      <c r="C8" s="3"/>
      <c r="D8" s="3">
        <f>Fixkosten!C8</f>
        <v>49</v>
      </c>
      <c r="F8" s="7"/>
      <c r="H8" s="10"/>
      <c r="I8" s="10"/>
      <c r="K8" s="10"/>
    </row>
    <row r="9" spans="1:11">
      <c r="A9" s="13"/>
      <c r="B9" t="str">
        <f>Fixkosten!A9</f>
        <v>Handy</v>
      </c>
      <c r="C9" s="3"/>
      <c r="D9" s="3">
        <f>Fixkosten!C9</f>
        <v>49.94</v>
      </c>
      <c r="F9" s="7"/>
      <c r="H9" s="10"/>
      <c r="I9" s="10"/>
      <c r="K9" s="10"/>
    </row>
    <row r="10" spans="1:11">
      <c r="A10" s="13"/>
      <c r="B10" t="str">
        <f>Fixkosten!A10</f>
        <v>Gut Aiderbichl</v>
      </c>
      <c r="C10" s="3"/>
      <c r="D10" s="3">
        <f>Fixkosten!C10</f>
        <v>10</v>
      </c>
      <c r="F10" s="7"/>
      <c r="H10" s="10"/>
      <c r="I10" s="10"/>
      <c r="K10" s="10"/>
    </row>
    <row r="11" spans="1:11">
      <c r="A11" s="7"/>
      <c r="B11" t="str">
        <f>Fixkosten!A11</f>
        <v>Bkk Gesundheit</v>
      </c>
      <c r="C11" s="3"/>
      <c r="D11" s="3">
        <f>Fixkosten!C11</f>
        <v>8</v>
      </c>
      <c r="F11" s="7"/>
      <c r="H11" s="10"/>
      <c r="I11" s="10"/>
      <c r="K11" s="10"/>
    </row>
    <row r="12" spans="1:11">
      <c r="A12" s="7"/>
      <c r="B12" t="str">
        <f>Fixkosten!A12</f>
        <v>Ergo Zahnzusatzversicherung</v>
      </c>
      <c r="C12" s="3"/>
      <c r="D12" s="3">
        <f>Fixkosten!C12</f>
        <v>19.7</v>
      </c>
      <c r="F12" s="7"/>
      <c r="H12" s="10"/>
      <c r="I12" s="10"/>
      <c r="K12" s="10"/>
    </row>
    <row r="13" spans="1:11">
      <c r="A13" s="7"/>
      <c r="B13" t="str">
        <f>Fixkosten!A13</f>
        <v>Dauerauftrag Eltern Schule</v>
      </c>
      <c r="C13" s="3"/>
      <c r="D13" s="3">
        <f>Fixkosten!C13</f>
        <v>0</v>
      </c>
      <c r="F13" s="7"/>
      <c r="H13" s="10"/>
      <c r="I13" s="10"/>
      <c r="K13" s="10"/>
    </row>
    <row r="14" spans="1:11">
      <c r="A14" s="7"/>
      <c r="F14" s="7"/>
      <c r="H14" s="10"/>
      <c r="I14" s="10"/>
      <c r="K14" s="10"/>
    </row>
    <row r="15" spans="1:11">
      <c r="B15" s="34" t="str">
        <f>Fixkosten!A25</f>
        <v>Hindikurs</v>
      </c>
      <c r="C15" s="3"/>
      <c r="D15" s="55">
        <f>Fixkosten!C25</f>
        <v>0</v>
      </c>
      <c r="F15" s="7"/>
      <c r="H15" s="10"/>
      <c r="I15" s="10"/>
      <c r="K15" s="10"/>
    </row>
    <row r="16" spans="1:11">
      <c r="A16" s="7"/>
      <c r="B16" s="34"/>
      <c r="C16" s="36"/>
      <c r="D16" s="35"/>
      <c r="F16" s="7"/>
      <c r="H16" s="10"/>
      <c r="I16" s="10"/>
      <c r="K16" s="10"/>
    </row>
    <row r="17" spans="1:11">
      <c r="A17" s="7"/>
      <c r="B17" s="27"/>
      <c r="C17" s="3"/>
      <c r="D17" s="3"/>
      <c r="H17" s="10"/>
      <c r="I17" s="10"/>
      <c r="K17" s="10"/>
    </row>
    <row r="18" spans="1:11">
      <c r="A18" s="7"/>
      <c r="B18" s="27"/>
      <c r="C18" s="28"/>
      <c r="D18" s="3"/>
      <c r="H18" s="10"/>
      <c r="I18" s="10"/>
      <c r="K18" s="10"/>
    </row>
    <row r="19" spans="1:11">
      <c r="A19" s="7"/>
      <c r="B19" s="27"/>
      <c r="C19" s="3"/>
      <c r="D19" s="3"/>
      <c r="H19" s="10"/>
      <c r="I19" s="10"/>
      <c r="K19" s="10"/>
    </row>
    <row r="20" spans="1:11">
      <c r="A20" s="7"/>
      <c r="B20" s="27"/>
      <c r="C20" s="3"/>
      <c r="D20" s="3"/>
      <c r="H20" s="10"/>
      <c r="I20" s="10"/>
      <c r="K20" s="10"/>
    </row>
    <row r="21" spans="1:11">
      <c r="A21" s="7"/>
      <c r="B21" s="27"/>
      <c r="C21" s="3"/>
      <c r="D21" s="3"/>
      <c r="H21" s="10"/>
      <c r="I21" s="10"/>
      <c r="K21" s="10"/>
    </row>
    <row r="22" spans="1:11">
      <c r="A22" s="7"/>
      <c r="B22" s="27"/>
      <c r="C22" s="3"/>
      <c r="D22" s="3"/>
      <c r="H22" s="10"/>
      <c r="I22" s="10"/>
      <c r="K22" s="10"/>
    </row>
    <row r="23" spans="1:11">
      <c r="A23" s="7"/>
      <c r="B23" s="27"/>
      <c r="C23" s="3"/>
      <c r="D23" s="3"/>
      <c r="H23" s="10"/>
      <c r="I23" s="10"/>
      <c r="K23" s="10"/>
    </row>
    <row r="24" spans="1:11">
      <c r="A24" s="7"/>
      <c r="B24" s="27"/>
      <c r="C24" s="3"/>
      <c r="D24" s="3"/>
      <c r="H24" s="10"/>
      <c r="I24" s="10"/>
      <c r="K24" s="10"/>
    </row>
    <row r="25" spans="1:11">
      <c r="A25" s="7"/>
      <c r="B25" s="27"/>
      <c r="C25" s="3"/>
      <c r="D25" s="3"/>
      <c r="H25" s="10"/>
      <c r="I25" s="10"/>
      <c r="K25" s="10"/>
    </row>
    <row r="26" spans="1:11">
      <c r="A26" s="7"/>
      <c r="B26" s="27"/>
      <c r="C26" s="3"/>
      <c r="D26" s="3"/>
      <c r="H26" s="10"/>
      <c r="I26" s="10"/>
      <c r="K26" s="10"/>
    </row>
    <row r="27" spans="1:11">
      <c r="A27" s="7"/>
      <c r="B27" s="27"/>
      <c r="C27" s="3"/>
      <c r="D27" s="3"/>
      <c r="H27" s="10"/>
      <c r="I27" s="10"/>
      <c r="K27" s="10"/>
    </row>
    <row r="28" spans="1:11">
      <c r="A28" s="7"/>
      <c r="B28" s="27"/>
      <c r="C28" s="3"/>
      <c r="D28" s="3"/>
      <c r="H28" s="15"/>
      <c r="I28" s="15"/>
    </row>
    <row r="29" spans="1:11">
      <c r="A29" s="7"/>
      <c r="B29" s="27"/>
      <c r="C29" s="3"/>
      <c r="D29" s="3"/>
      <c r="F29" s="1" t="s">
        <v>11</v>
      </c>
      <c r="H29" s="15">
        <f>SUM(H3:H27)</f>
        <v>0</v>
      </c>
      <c r="I29" s="15">
        <f>SUM(I3:I27)</f>
        <v>0</v>
      </c>
      <c r="K29" s="18">
        <f>SUM(K3:K27)</f>
        <v>1144</v>
      </c>
    </row>
    <row r="30" spans="1:11">
      <c r="A30" s="7"/>
      <c r="B30" s="27"/>
      <c r="D30" s="3"/>
      <c r="F30" s="1" t="s">
        <v>9</v>
      </c>
      <c r="H30" s="16"/>
      <c r="I30" s="16"/>
    </row>
    <row r="31" spans="1:11">
      <c r="A31" s="7"/>
      <c r="B31" s="27"/>
      <c r="C31" s="3"/>
      <c r="D31" s="3"/>
      <c r="F31" s="1" t="s">
        <v>12</v>
      </c>
      <c r="H31" s="15">
        <f>H29-H30</f>
        <v>0</v>
      </c>
      <c r="I31" s="15">
        <f>I29-I30</f>
        <v>0</v>
      </c>
    </row>
    <row r="32" spans="1:11">
      <c r="A32" s="7"/>
      <c r="B32" s="27"/>
      <c r="C32" s="3"/>
      <c r="D32" s="3"/>
      <c r="H32" s="15"/>
      <c r="I32" s="15"/>
    </row>
    <row r="33" spans="1:9">
      <c r="A33" s="7"/>
      <c r="B33" s="27"/>
      <c r="F33" s="1" t="s">
        <v>10</v>
      </c>
      <c r="H33" s="16"/>
      <c r="I33" s="16"/>
    </row>
    <row r="34" spans="1:9">
      <c r="A34" s="7"/>
      <c r="B34" s="27"/>
      <c r="F34" s="1" t="s">
        <v>13</v>
      </c>
      <c r="H34" s="17">
        <f>H31+H33</f>
        <v>0</v>
      </c>
      <c r="I34" s="17">
        <f>I31+I33</f>
        <v>0</v>
      </c>
    </row>
    <row r="35" spans="1:9">
      <c r="A35" s="7"/>
      <c r="B35" s="27"/>
      <c r="H35" s="8"/>
      <c r="I35" s="8"/>
    </row>
    <row r="36" spans="1:9">
      <c r="A36" s="7"/>
      <c r="B36" s="27"/>
      <c r="H36" s="8"/>
      <c r="I36" s="8"/>
    </row>
    <row r="37" spans="1:9">
      <c r="A37" s="7"/>
      <c r="B37" s="24"/>
      <c r="H37" s="8"/>
      <c r="I37" s="8"/>
    </row>
    <row r="38" spans="1:9">
      <c r="A38" s="7"/>
      <c r="B38" s="27"/>
      <c r="H38" s="8"/>
      <c r="I38" s="8"/>
    </row>
    <row r="39" spans="1:9">
      <c r="A39" s="7"/>
      <c r="B39" s="27"/>
      <c r="H39" s="8"/>
      <c r="I39" s="8"/>
    </row>
    <row r="40" spans="1:9">
      <c r="B40" s="1" t="s">
        <v>11</v>
      </c>
      <c r="C40" s="22"/>
      <c r="D40" s="22"/>
      <c r="H40" s="8"/>
      <c r="I40" s="8"/>
    </row>
    <row r="41" spans="1:9">
      <c r="B41" s="1" t="s">
        <v>16</v>
      </c>
      <c r="C41" s="65"/>
      <c r="D41" s="65"/>
      <c r="H41" s="8"/>
      <c r="I41" s="8"/>
    </row>
    <row r="42" spans="1:9">
      <c r="B42" s="1" t="s">
        <v>17</v>
      </c>
      <c r="C42" s="22"/>
      <c r="D42" s="22"/>
      <c r="F42" s="23"/>
      <c r="H42" s="8"/>
      <c r="I42" s="8"/>
    </row>
    <row r="43" spans="1:9">
      <c r="B43" s="1" t="s">
        <v>18</v>
      </c>
      <c r="C43" s="22"/>
      <c r="D43" s="22"/>
      <c r="H43" s="8"/>
      <c r="I43" s="8"/>
    </row>
    <row r="44" spans="1:9">
      <c r="B44" s="1" t="s">
        <v>12</v>
      </c>
      <c r="C44" s="65"/>
      <c r="D44" s="65"/>
      <c r="F44" s="24"/>
    </row>
  </sheetData>
  <mergeCells count="2">
    <mergeCell ref="C41:D41"/>
    <mergeCell ref="C44:D44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61"/>
  <sheetViews>
    <sheetView tabSelected="1" topLeftCell="C1" zoomScale="75" zoomScaleNormal="75" workbookViewId="0">
      <selection activeCell="I19" sqref="I19"/>
    </sheetView>
  </sheetViews>
  <sheetFormatPr baseColWidth="10" defaultRowHeight="15"/>
  <cols>
    <col min="1" max="1" width="11.5703125" style="14" bestFit="1" customWidth="1"/>
    <col min="2" max="2" width="43.140625" customWidth="1"/>
    <col min="3" max="4" width="17.7109375" style="3" customWidth="1"/>
    <col min="6" max="6" width="11.42578125" customWidth="1"/>
    <col min="7" max="7" width="42.85546875" customWidth="1"/>
    <col min="8" max="9" width="14.7109375" style="9" customWidth="1"/>
    <col min="10" max="10" width="2.7109375" customWidth="1"/>
    <col min="11" max="11" width="14.7109375" customWidth="1"/>
  </cols>
  <sheetData>
    <row r="1" spans="1:11" ht="55.5" customHeight="1" thickBot="1">
      <c r="A1" s="19" t="s">
        <v>0</v>
      </c>
      <c r="B1" s="5" t="s">
        <v>3</v>
      </c>
      <c r="C1" s="20" t="s">
        <v>1</v>
      </c>
      <c r="D1" s="21" t="s">
        <v>2</v>
      </c>
      <c r="F1" s="4" t="s">
        <v>0</v>
      </c>
      <c r="G1" s="5" t="s">
        <v>3</v>
      </c>
      <c r="H1" s="11" t="s">
        <v>7</v>
      </c>
      <c r="I1" s="11" t="s">
        <v>8</v>
      </c>
      <c r="K1" s="11" t="s">
        <v>14</v>
      </c>
    </row>
    <row r="2" spans="1:11">
      <c r="C2" s="15"/>
      <c r="D2" s="15"/>
      <c r="H2" s="8"/>
      <c r="I2" s="8"/>
      <c r="K2" s="8"/>
    </row>
    <row r="3" spans="1:11">
      <c r="A3" s="13">
        <v>40909</v>
      </c>
      <c r="B3" t="str">
        <f>Fixkosten!A3</f>
        <v>Miete</v>
      </c>
      <c r="C3" s="59"/>
      <c r="D3" s="3">
        <f>Fixkosten!C3</f>
        <v>540.5</v>
      </c>
      <c r="F3" s="13">
        <v>40910</v>
      </c>
      <c r="G3" t="s">
        <v>6</v>
      </c>
      <c r="H3" s="10"/>
      <c r="I3" s="10"/>
      <c r="K3" s="10">
        <v>1081</v>
      </c>
    </row>
    <row r="4" spans="1:11">
      <c r="A4" s="13">
        <v>40909</v>
      </c>
      <c r="B4" t="str">
        <f>Fixkosten!A4</f>
        <v>Haushaltskasse</v>
      </c>
      <c r="C4" s="59"/>
      <c r="D4" s="3">
        <f>Fixkosten!C4</f>
        <v>120</v>
      </c>
      <c r="F4" s="13"/>
      <c r="G4" t="s">
        <v>25</v>
      </c>
      <c r="H4" s="10"/>
      <c r="I4" s="10"/>
      <c r="K4" s="10">
        <v>63</v>
      </c>
    </row>
    <row r="5" spans="1:11">
      <c r="A5" s="13"/>
      <c r="B5" t="str">
        <f>Fixkosten!A5</f>
        <v>Kontoführungsgebühr</v>
      </c>
      <c r="C5" s="59"/>
      <c r="D5" s="3">
        <f>Fixkosten!C5</f>
        <v>4.4800000000000004</v>
      </c>
      <c r="F5" s="13">
        <v>40910</v>
      </c>
      <c r="G5" t="s">
        <v>82</v>
      </c>
      <c r="H5" s="9">
        <f>6.57+5.74</f>
        <v>12.31</v>
      </c>
      <c r="K5" s="10"/>
    </row>
    <row r="6" spans="1:11">
      <c r="A6" s="13">
        <v>40911</v>
      </c>
      <c r="B6" t="str">
        <f>Fixkosten!A6</f>
        <v>Sparvertrag</v>
      </c>
      <c r="C6" s="59"/>
      <c r="D6" s="3">
        <f>Fixkosten!C6</f>
        <v>102.26</v>
      </c>
      <c r="F6" s="7">
        <v>40916</v>
      </c>
      <c r="G6" t="s">
        <v>81</v>
      </c>
      <c r="H6" s="9">
        <v>29.14</v>
      </c>
      <c r="K6" s="10"/>
    </row>
    <row r="7" spans="1:11">
      <c r="A7" s="13">
        <v>40910</v>
      </c>
      <c r="B7" t="str">
        <f>Fixkosten!A7</f>
        <v>Allianz Rentenversicherung</v>
      </c>
      <c r="C7" s="59"/>
      <c r="D7" s="3">
        <f>Fixkosten!C7</f>
        <v>62.22</v>
      </c>
      <c r="F7" s="7">
        <v>40919</v>
      </c>
      <c r="G7" t="s">
        <v>113</v>
      </c>
      <c r="H7" s="9">
        <v>27.01</v>
      </c>
      <c r="K7" s="10"/>
    </row>
    <row r="8" spans="1:11">
      <c r="A8" s="13"/>
      <c r="B8" t="str">
        <f>Fixkosten!A8</f>
        <v>Fitness First</v>
      </c>
      <c r="C8" s="59"/>
      <c r="D8" s="3">
        <f>Fixkosten!C8</f>
        <v>49</v>
      </c>
      <c r="F8" s="7">
        <v>40924</v>
      </c>
      <c r="G8" t="s">
        <v>112</v>
      </c>
      <c r="H8" s="10">
        <v>5.54</v>
      </c>
      <c r="I8" s="10"/>
      <c r="K8" s="10"/>
    </row>
    <row r="9" spans="1:11">
      <c r="A9" s="13"/>
      <c r="B9" t="str">
        <f>Fixkosten!A9</f>
        <v>Handy</v>
      </c>
      <c r="C9" s="59"/>
      <c r="D9" s="3">
        <f>Fixkosten!C9</f>
        <v>49.94</v>
      </c>
      <c r="F9" s="7">
        <v>40924</v>
      </c>
      <c r="G9" t="s">
        <v>111</v>
      </c>
      <c r="H9" s="10">
        <v>12.35</v>
      </c>
      <c r="I9" s="10"/>
      <c r="K9" s="10"/>
    </row>
    <row r="10" spans="1:11">
      <c r="A10" s="13"/>
      <c r="B10" t="str">
        <f>Fixkosten!A10</f>
        <v>Gut Aiderbichl</v>
      </c>
      <c r="C10" s="59"/>
      <c r="D10" s="3">
        <f>Fixkosten!C10</f>
        <v>10</v>
      </c>
      <c r="F10" s="7">
        <v>40925</v>
      </c>
      <c r="G10" t="s">
        <v>102</v>
      </c>
      <c r="H10" s="10">
        <v>6.25</v>
      </c>
      <c r="I10" s="10"/>
      <c r="K10" s="10"/>
    </row>
    <row r="11" spans="1:11">
      <c r="A11" s="13"/>
      <c r="B11" t="str">
        <f>Fixkosten!A11</f>
        <v>Bkk Gesundheit</v>
      </c>
      <c r="C11" s="59"/>
      <c r="D11" s="3">
        <f>Fixkosten!C11</f>
        <v>8</v>
      </c>
      <c r="F11" s="7">
        <v>40925</v>
      </c>
      <c r="G11" t="s">
        <v>111</v>
      </c>
      <c r="H11" s="10">
        <v>8.4</v>
      </c>
      <c r="I11" s="10"/>
      <c r="K11" s="10"/>
    </row>
    <row r="12" spans="1:11">
      <c r="A12" s="13">
        <v>40910</v>
      </c>
      <c r="B12" t="str">
        <f>Fixkosten!A12</f>
        <v>Ergo Zahnzusatzversicherung</v>
      </c>
      <c r="C12" s="59"/>
      <c r="D12" s="3">
        <f>Fixkosten!C12</f>
        <v>19.7</v>
      </c>
      <c r="F12" s="7">
        <v>40926</v>
      </c>
      <c r="G12" t="s">
        <v>103</v>
      </c>
      <c r="I12" s="10">
        <v>48.45</v>
      </c>
      <c r="K12" s="10"/>
    </row>
    <row r="13" spans="1:11">
      <c r="A13" s="13">
        <v>40910</v>
      </c>
      <c r="B13" t="str">
        <f>Fixkosten!A13</f>
        <v>Dauerauftrag Eltern Schule</v>
      </c>
      <c r="C13" s="59"/>
      <c r="D13" s="3">
        <f>Fixkosten!C13</f>
        <v>0</v>
      </c>
      <c r="F13" s="7">
        <v>40926</v>
      </c>
      <c r="G13" t="s">
        <v>117</v>
      </c>
      <c r="H13" s="10">
        <v>13.6</v>
      </c>
      <c r="I13" s="10"/>
      <c r="K13" s="10"/>
    </row>
    <row r="14" spans="1:11">
      <c r="C14" s="59"/>
      <c r="F14" s="13">
        <v>40927</v>
      </c>
      <c r="G14" t="s">
        <v>101</v>
      </c>
      <c r="H14" s="10"/>
      <c r="I14" s="10">
        <v>11.1</v>
      </c>
      <c r="K14" s="10"/>
    </row>
    <row r="15" spans="1:11">
      <c r="A15" s="13">
        <v>40910</v>
      </c>
      <c r="B15" s="34" t="str">
        <f>Fixkosten!A20</f>
        <v>KFZ-Versicherung</v>
      </c>
      <c r="C15" s="59"/>
      <c r="D15" s="3">
        <f>Fixkosten!C20</f>
        <v>187.45</v>
      </c>
      <c r="F15" s="7">
        <v>40927</v>
      </c>
      <c r="G15" t="s">
        <v>120</v>
      </c>
      <c r="I15" s="9">
        <v>32.6</v>
      </c>
      <c r="K15" s="10"/>
    </row>
    <row r="16" spans="1:11">
      <c r="A16" s="13">
        <v>40925</v>
      </c>
      <c r="B16" s="34" t="str">
        <f>Fixkosten!A21</f>
        <v>Arzt-Quartalsgebühr</v>
      </c>
      <c r="C16" s="59"/>
      <c r="D16" s="3">
        <f>Fixkosten!C21</f>
        <v>10</v>
      </c>
      <c r="F16" s="13">
        <v>40929</v>
      </c>
      <c r="G16" t="s">
        <v>82</v>
      </c>
      <c r="H16" s="10"/>
      <c r="I16" s="10">
        <v>51.24</v>
      </c>
      <c r="K16" s="10"/>
    </row>
    <row r="17" spans="1:11">
      <c r="A17" s="13"/>
      <c r="B17" s="34" t="str">
        <f>Fixkosten!A22</f>
        <v>Kreditkarte Jahresgebühr</v>
      </c>
      <c r="C17" s="59"/>
      <c r="D17" s="3">
        <f>Fixkosten!C22</f>
        <v>19.989999999999998</v>
      </c>
      <c r="F17" s="13">
        <v>40929</v>
      </c>
      <c r="G17" t="s">
        <v>113</v>
      </c>
      <c r="I17" s="9">
        <v>46.15</v>
      </c>
      <c r="K17" s="10"/>
    </row>
    <row r="18" spans="1:11">
      <c r="A18" s="13"/>
      <c r="B18" s="34"/>
      <c r="C18" s="59"/>
      <c r="F18" s="7">
        <v>40936</v>
      </c>
      <c r="G18" t="s">
        <v>113</v>
      </c>
      <c r="I18" s="9">
        <v>111.68</v>
      </c>
      <c r="K18" s="10"/>
    </row>
    <row r="19" spans="1:11">
      <c r="A19" s="13"/>
      <c r="C19" s="59"/>
      <c r="F19" s="7"/>
      <c r="H19" s="10"/>
      <c r="I19" s="10"/>
      <c r="K19" s="10"/>
    </row>
    <row r="20" spans="1:11">
      <c r="A20" s="13"/>
      <c r="C20" s="59"/>
      <c r="F20" s="7"/>
      <c r="H20" s="10"/>
      <c r="I20" s="10"/>
      <c r="K20" s="10"/>
    </row>
    <row r="21" spans="1:11">
      <c r="A21" s="13">
        <v>40913</v>
      </c>
      <c r="B21" t="s">
        <v>73</v>
      </c>
      <c r="C21" s="59">
        <v>98</v>
      </c>
      <c r="F21" s="7"/>
      <c r="H21" s="10"/>
      <c r="I21" s="10"/>
      <c r="K21" s="10"/>
    </row>
    <row r="22" spans="1:11">
      <c r="A22" s="13">
        <v>40913</v>
      </c>
      <c r="B22" t="s">
        <v>33</v>
      </c>
      <c r="C22" s="59">
        <v>13.35</v>
      </c>
      <c r="F22" s="7"/>
      <c r="H22" s="10"/>
      <c r="I22" s="10"/>
      <c r="K22" s="10"/>
    </row>
    <row r="23" spans="1:11">
      <c r="A23" s="13">
        <v>40913</v>
      </c>
      <c r="B23" t="s">
        <v>54</v>
      </c>
      <c r="C23" s="59">
        <v>35.94</v>
      </c>
      <c r="F23" s="7"/>
      <c r="H23" s="10"/>
      <c r="I23" s="10"/>
      <c r="K23" s="10"/>
    </row>
    <row r="24" spans="1:11">
      <c r="A24" s="13">
        <v>40917</v>
      </c>
      <c r="B24" t="s">
        <v>78</v>
      </c>
      <c r="C24" s="59">
        <v>40</v>
      </c>
      <c r="F24" s="7"/>
      <c r="H24" s="10"/>
      <c r="I24" s="10"/>
      <c r="K24" s="10"/>
    </row>
    <row r="25" spans="1:11">
      <c r="A25" s="13">
        <v>40917</v>
      </c>
      <c r="B25" t="s">
        <v>79</v>
      </c>
      <c r="C25" s="59">
        <v>19</v>
      </c>
      <c r="F25" s="7"/>
      <c r="H25" s="10"/>
      <c r="I25" s="10"/>
      <c r="K25" s="10"/>
    </row>
    <row r="26" spans="1:11">
      <c r="A26" s="13">
        <v>40913</v>
      </c>
      <c r="B26" t="s">
        <v>83</v>
      </c>
      <c r="C26" s="59">
        <v>2.63</v>
      </c>
      <c r="H26" s="10"/>
      <c r="I26" s="10"/>
      <c r="K26" s="10"/>
    </row>
    <row r="27" spans="1:11">
      <c r="A27" s="13">
        <v>40915</v>
      </c>
      <c r="B27" t="s">
        <v>116</v>
      </c>
      <c r="C27" s="59">
        <v>16.899999999999999</v>
      </c>
      <c r="H27" s="10"/>
      <c r="I27" s="10"/>
      <c r="K27" s="10"/>
    </row>
    <row r="28" spans="1:11">
      <c r="A28" s="13">
        <v>40916</v>
      </c>
      <c r="B28" t="s">
        <v>84</v>
      </c>
      <c r="C28" s="59">
        <f>17+7</f>
        <v>24</v>
      </c>
      <c r="H28" s="15"/>
      <c r="I28" s="15"/>
    </row>
    <row r="29" spans="1:11">
      <c r="A29" s="13">
        <v>40919</v>
      </c>
      <c r="B29" t="s">
        <v>111</v>
      </c>
      <c r="C29" s="59">
        <v>14.75</v>
      </c>
      <c r="F29" s="1" t="s">
        <v>11</v>
      </c>
      <c r="H29" s="15">
        <f>SUM(H3:H27)</f>
        <v>114.60000000000001</v>
      </c>
      <c r="I29" s="15">
        <f>SUM(I3:I27)</f>
        <v>301.22000000000003</v>
      </c>
      <c r="K29" s="18">
        <f>SUM(K3:K27)</f>
        <v>1144</v>
      </c>
    </row>
    <row r="30" spans="1:11">
      <c r="A30" s="13">
        <v>40920</v>
      </c>
      <c r="B30" t="s">
        <v>115</v>
      </c>
      <c r="C30" s="59">
        <v>59</v>
      </c>
      <c r="F30" s="1" t="s">
        <v>9</v>
      </c>
      <c r="H30" s="16"/>
      <c r="I30" s="16"/>
    </row>
    <row r="31" spans="1:11">
      <c r="A31" s="13">
        <v>40921</v>
      </c>
      <c r="B31" t="s">
        <v>106</v>
      </c>
      <c r="C31" s="59">
        <v>5</v>
      </c>
      <c r="F31" s="1" t="s">
        <v>12</v>
      </c>
      <c r="H31" s="15">
        <f>H29-H30</f>
        <v>114.60000000000001</v>
      </c>
      <c r="I31" s="15">
        <f>I29-I30</f>
        <v>301.22000000000003</v>
      </c>
    </row>
    <row r="32" spans="1:11">
      <c r="A32" s="13">
        <v>40921</v>
      </c>
      <c r="B32" t="s">
        <v>114</v>
      </c>
      <c r="C32" s="59">
        <v>24.3</v>
      </c>
      <c r="H32" s="15"/>
      <c r="I32" s="15"/>
    </row>
    <row r="33" spans="1:9">
      <c r="A33" s="13">
        <v>40922</v>
      </c>
      <c r="B33" t="s">
        <v>113</v>
      </c>
      <c r="C33" s="59">
        <v>5.0599999999999996</v>
      </c>
      <c r="F33" s="1" t="s">
        <v>10</v>
      </c>
      <c r="H33" s="16"/>
      <c r="I33" s="16"/>
    </row>
    <row r="34" spans="1:9">
      <c r="A34" s="13">
        <v>40922</v>
      </c>
      <c r="B34" t="s">
        <v>106</v>
      </c>
      <c r="C34" s="59">
        <v>5</v>
      </c>
      <c r="F34" s="1" t="s">
        <v>13</v>
      </c>
      <c r="H34" s="17">
        <f>H31+H33</f>
        <v>114.60000000000001</v>
      </c>
      <c r="I34" s="17">
        <f>I31+I33</f>
        <v>301.22000000000003</v>
      </c>
    </row>
    <row r="35" spans="1:9">
      <c r="A35" s="13">
        <v>40923</v>
      </c>
      <c r="B35" t="s">
        <v>106</v>
      </c>
      <c r="C35" s="59">
        <v>1.2</v>
      </c>
      <c r="H35" s="8"/>
      <c r="I35" s="8"/>
    </row>
    <row r="36" spans="1:9">
      <c r="A36" s="13">
        <v>40925</v>
      </c>
      <c r="B36" t="s">
        <v>105</v>
      </c>
      <c r="C36" s="59">
        <v>22.99</v>
      </c>
      <c r="H36" s="8"/>
      <c r="I36" s="8"/>
    </row>
    <row r="37" spans="1:9">
      <c r="A37" s="13">
        <v>40925</v>
      </c>
      <c r="B37" t="s">
        <v>106</v>
      </c>
      <c r="C37" s="59">
        <f>2.5+2.5+1.2</f>
        <v>6.2</v>
      </c>
      <c r="H37" s="8"/>
      <c r="I37" s="8"/>
    </row>
    <row r="38" spans="1:9">
      <c r="A38" s="13">
        <v>40925</v>
      </c>
      <c r="B38" t="s">
        <v>107</v>
      </c>
      <c r="C38" s="59">
        <v>29.9</v>
      </c>
      <c r="H38" s="8"/>
      <c r="I38" s="8"/>
    </row>
    <row r="39" spans="1:9">
      <c r="A39" s="13">
        <v>40927</v>
      </c>
      <c r="B39" t="s">
        <v>104</v>
      </c>
      <c r="C39" s="59">
        <v>8</v>
      </c>
      <c r="H39" s="8"/>
      <c r="I39" s="8"/>
    </row>
    <row r="40" spans="1:9">
      <c r="A40" s="13">
        <v>40927</v>
      </c>
      <c r="B40" t="s">
        <v>118</v>
      </c>
      <c r="C40" s="59">
        <v>62.65</v>
      </c>
      <c r="H40" s="8"/>
      <c r="I40" s="8"/>
    </row>
    <row r="41" spans="1:9">
      <c r="A41" s="13">
        <v>40927</v>
      </c>
      <c r="B41" t="s">
        <v>119</v>
      </c>
      <c r="C41" s="59">
        <v>15</v>
      </c>
      <c r="H41" s="8"/>
      <c r="I41" s="8"/>
    </row>
    <row r="42" spans="1:9">
      <c r="A42" s="13">
        <v>40934</v>
      </c>
      <c r="B42" t="s">
        <v>121</v>
      </c>
      <c r="C42" s="59">
        <v>31.8</v>
      </c>
      <c r="H42" s="8"/>
      <c r="I42" s="8"/>
    </row>
    <row r="43" spans="1:9">
      <c r="A43" s="13">
        <v>40934</v>
      </c>
      <c r="B43" t="s">
        <v>123</v>
      </c>
      <c r="C43" s="59">
        <f>10.95+0.75</f>
        <v>11.7</v>
      </c>
      <c r="H43" s="8"/>
      <c r="I43" s="8"/>
    </row>
    <row r="44" spans="1:9">
      <c r="A44" s="13">
        <v>40935</v>
      </c>
      <c r="B44" t="s">
        <v>122</v>
      </c>
      <c r="C44" s="59">
        <f>1.2+2.4+8</f>
        <v>11.6</v>
      </c>
      <c r="H44" s="8"/>
      <c r="I44" s="8"/>
    </row>
    <row r="45" spans="1:9">
      <c r="A45" s="13"/>
      <c r="C45" s="59"/>
      <c r="H45" s="8"/>
      <c r="I45" s="8"/>
    </row>
    <row r="46" spans="1:9">
      <c r="C46" s="59"/>
      <c r="H46" s="8"/>
      <c r="I46" s="8"/>
    </row>
    <row r="47" spans="1:9">
      <c r="B47" s="1" t="s">
        <v>29</v>
      </c>
      <c r="C47" s="60">
        <f>SUM(C21:C46)</f>
        <v>563.97</v>
      </c>
      <c r="D47" s="57"/>
      <c r="H47" s="8"/>
      <c r="I47" s="8"/>
    </row>
    <row r="48" spans="1:9">
      <c r="B48" s="1" t="s">
        <v>77</v>
      </c>
      <c r="C48" s="61"/>
      <c r="D48" s="58">
        <f>SUM(D3:D40)</f>
        <v>1183.5400000000002</v>
      </c>
      <c r="H48" s="8"/>
      <c r="I48" s="8"/>
    </row>
    <row r="49" spans="2:8">
      <c r="B49" s="1" t="s">
        <v>30</v>
      </c>
      <c r="C49" s="66">
        <v>1908.45</v>
      </c>
      <c r="D49" s="66"/>
    </row>
    <row r="50" spans="2:8">
      <c r="B50" s="1" t="s">
        <v>31</v>
      </c>
      <c r="C50" s="68"/>
      <c r="D50" s="69"/>
    </row>
    <row r="51" spans="2:8">
      <c r="B51" s="1" t="s">
        <v>17</v>
      </c>
      <c r="C51" s="67"/>
      <c r="D51" s="67"/>
    </row>
    <row r="52" spans="2:8">
      <c r="B52" s="1" t="s">
        <v>12</v>
      </c>
      <c r="C52" s="70">
        <f>C49+C50-C47-D48-C51</f>
        <v>160.93999999999983</v>
      </c>
      <c r="D52" s="70"/>
    </row>
    <row r="53" spans="2:8" ht="15.75" thickBot="1">
      <c r="D53" s="56"/>
      <c r="H53" s="32"/>
    </row>
    <row r="54" spans="2:8" ht="15.75" thickTop="1">
      <c r="H54" s="32"/>
    </row>
    <row r="55" spans="2:8">
      <c r="H55" s="32"/>
    </row>
    <row r="59" spans="2:8">
      <c r="H59" s="32"/>
    </row>
    <row r="60" spans="2:8">
      <c r="H60" s="32"/>
    </row>
    <row r="61" spans="2:8">
      <c r="H61" s="32"/>
    </row>
  </sheetData>
  <mergeCells count="4">
    <mergeCell ref="C49:D49"/>
    <mergeCell ref="C51:D51"/>
    <mergeCell ref="C50:D50"/>
    <mergeCell ref="C52:D52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82"/>
  <sheetViews>
    <sheetView zoomScale="75" zoomScaleNormal="75" workbookViewId="0">
      <selection activeCell="A16" sqref="A16"/>
    </sheetView>
  </sheetViews>
  <sheetFormatPr baseColWidth="10" defaultRowHeight="15"/>
  <cols>
    <col min="1" max="1" width="35.5703125" bestFit="1" customWidth="1"/>
    <col min="2" max="2" width="32.28515625" customWidth="1"/>
    <col min="3" max="4" width="12" bestFit="1" customWidth="1"/>
    <col min="6" max="6" width="15" customWidth="1"/>
    <col min="7" max="7" width="17.28515625" customWidth="1"/>
    <col min="9" max="9" width="11.5703125" bestFit="1" customWidth="1"/>
    <col min="13" max="13" width="34.5703125" bestFit="1" customWidth="1"/>
    <col min="14" max="14" width="27.28515625" customWidth="1"/>
    <col min="15" max="15" width="25.28515625" customWidth="1"/>
    <col min="17" max="17" width="19" customWidth="1"/>
    <col min="18" max="18" width="12" bestFit="1" customWidth="1"/>
  </cols>
  <sheetData>
    <row r="1" spans="1:22">
      <c r="A1" s="1" t="s">
        <v>86</v>
      </c>
      <c r="B1" s="3"/>
      <c r="C1" s="3">
        <f>SUM(C3:C15)</f>
        <v>1016.1000000000001</v>
      </c>
      <c r="L1" s="62"/>
      <c r="M1" s="1" t="s">
        <v>85</v>
      </c>
      <c r="N1" s="3"/>
      <c r="O1" s="3">
        <f>SUM(O3:O16)</f>
        <v>1429.23</v>
      </c>
      <c r="Q1" t="s">
        <v>96</v>
      </c>
      <c r="R1">
        <v>3500.6</v>
      </c>
    </row>
    <row r="2" spans="1:22">
      <c r="L2" s="63"/>
      <c r="Q2" t="s">
        <v>99</v>
      </c>
      <c r="R2" s="24">
        <f>R1-O1</f>
        <v>2071.37</v>
      </c>
    </row>
    <row r="3" spans="1:22">
      <c r="A3" t="s">
        <v>6</v>
      </c>
      <c r="B3" s="3"/>
      <c r="C3" s="3">
        <v>540.5</v>
      </c>
      <c r="F3" s="71"/>
      <c r="G3" s="72"/>
      <c r="H3" s="72"/>
      <c r="I3" s="72"/>
      <c r="J3" s="72"/>
      <c r="L3" s="63"/>
      <c r="M3" t="s">
        <v>6</v>
      </c>
      <c r="N3" s="3"/>
      <c r="O3" s="3">
        <v>540.5</v>
      </c>
      <c r="Q3" t="s">
        <v>100</v>
      </c>
      <c r="R3" s="24">
        <f>R2-200</f>
        <v>1871.37</v>
      </c>
    </row>
    <row r="4" spans="1:22">
      <c r="A4" t="s">
        <v>19</v>
      </c>
      <c r="B4" s="3"/>
      <c r="C4" s="3">
        <v>120</v>
      </c>
      <c r="F4" s="71"/>
      <c r="G4" s="72"/>
      <c r="H4" s="72"/>
      <c r="I4" s="72"/>
      <c r="J4" s="72"/>
      <c r="L4" s="63"/>
      <c r="M4" t="s">
        <v>19</v>
      </c>
      <c r="N4" s="3"/>
      <c r="O4" s="3">
        <v>159.5</v>
      </c>
    </row>
    <row r="5" spans="1:22">
      <c r="A5" t="s">
        <v>21</v>
      </c>
      <c r="B5" s="3"/>
      <c r="C5" s="3">
        <f>3.2+1.28</f>
        <v>4.4800000000000004</v>
      </c>
      <c r="F5" s="71"/>
      <c r="G5" s="72"/>
      <c r="H5" s="72"/>
      <c r="I5" s="72"/>
      <c r="J5" s="72"/>
      <c r="L5" s="63"/>
      <c r="M5" t="s">
        <v>21</v>
      </c>
      <c r="N5" s="3"/>
      <c r="O5" s="3"/>
      <c r="V5">
        <f>1350*10</f>
        <v>13500</v>
      </c>
    </row>
    <row r="6" spans="1:22">
      <c r="A6" t="s">
        <v>4</v>
      </c>
      <c r="B6" s="3"/>
      <c r="C6" s="3">
        <v>102.26</v>
      </c>
      <c r="D6" s="64">
        <v>102.26</v>
      </c>
      <c r="F6" s="71"/>
      <c r="G6" s="72"/>
      <c r="H6" s="72"/>
      <c r="I6" s="72"/>
      <c r="J6" s="72"/>
      <c r="L6" s="62"/>
      <c r="M6" t="s">
        <v>95</v>
      </c>
      <c r="N6" s="3"/>
      <c r="O6" s="3">
        <v>200</v>
      </c>
      <c r="P6">
        <v>200</v>
      </c>
      <c r="V6">
        <v>300</v>
      </c>
    </row>
    <row r="7" spans="1:22">
      <c r="A7" t="s">
        <v>5</v>
      </c>
      <c r="B7" s="3"/>
      <c r="C7" s="3">
        <v>62.22</v>
      </c>
      <c r="L7" s="62"/>
      <c r="M7" t="s">
        <v>88</v>
      </c>
      <c r="N7" s="3"/>
      <c r="O7" s="3">
        <v>23.36</v>
      </c>
    </row>
    <row r="8" spans="1:22">
      <c r="A8" t="s">
        <v>28</v>
      </c>
      <c r="B8" s="3"/>
      <c r="C8" s="3">
        <v>49</v>
      </c>
      <c r="D8" s="64">
        <v>49</v>
      </c>
      <c r="L8" s="62"/>
      <c r="M8" t="s">
        <v>87</v>
      </c>
      <c r="N8" s="3"/>
      <c r="O8" s="3">
        <v>154</v>
      </c>
    </row>
    <row r="9" spans="1:22">
      <c r="A9" t="s">
        <v>20</v>
      </c>
      <c r="B9" s="3"/>
      <c r="C9" s="3">
        <v>49.94</v>
      </c>
      <c r="D9" s="64">
        <v>49.94</v>
      </c>
      <c r="L9" s="62"/>
      <c r="M9" t="s">
        <v>89</v>
      </c>
      <c r="N9" s="3"/>
      <c r="O9" s="3">
        <v>162</v>
      </c>
    </row>
    <row r="10" spans="1:22">
      <c r="A10" t="s">
        <v>32</v>
      </c>
      <c r="B10" s="3"/>
      <c r="C10" s="3">
        <v>10</v>
      </c>
      <c r="D10" s="64">
        <v>10</v>
      </c>
      <c r="M10" t="s">
        <v>20</v>
      </c>
      <c r="N10" s="3"/>
      <c r="O10" s="3">
        <v>15</v>
      </c>
    </row>
    <row r="11" spans="1:22">
      <c r="A11" s="27" t="s">
        <v>35</v>
      </c>
      <c r="B11" s="2"/>
      <c r="C11" s="3">
        <v>8</v>
      </c>
      <c r="M11" t="s">
        <v>90</v>
      </c>
      <c r="N11" s="3"/>
      <c r="O11" s="3">
        <v>16.600000000000001</v>
      </c>
    </row>
    <row r="12" spans="1:22">
      <c r="A12" s="27" t="s">
        <v>40</v>
      </c>
      <c r="B12" s="37"/>
      <c r="C12" s="38">
        <v>19.7</v>
      </c>
      <c r="M12" s="27" t="s">
        <v>22</v>
      </c>
      <c r="N12" s="2"/>
      <c r="O12" s="3">
        <v>9.0299999999999994</v>
      </c>
    </row>
    <row r="13" spans="1:22">
      <c r="A13" s="27" t="s">
        <v>41</v>
      </c>
      <c r="B13" s="2"/>
      <c r="C13" s="38"/>
      <c r="D13" s="64">
        <v>200</v>
      </c>
      <c r="M13" s="27" t="s">
        <v>91</v>
      </c>
      <c r="N13" s="37"/>
      <c r="O13" s="38">
        <v>13.05</v>
      </c>
    </row>
    <row r="14" spans="1:22">
      <c r="M14" s="27" t="s">
        <v>92</v>
      </c>
      <c r="N14" s="2"/>
      <c r="O14" s="38">
        <v>40</v>
      </c>
    </row>
    <row r="15" spans="1:22">
      <c r="A15" t="s">
        <v>68</v>
      </c>
      <c r="B15" s="3"/>
      <c r="C15" s="3">
        <v>50</v>
      </c>
      <c r="M15" s="27" t="s">
        <v>93</v>
      </c>
      <c r="N15" s="2"/>
      <c r="O15" s="3">
        <v>44.9</v>
      </c>
    </row>
    <row r="16" spans="1:22">
      <c r="M16" t="s">
        <v>94</v>
      </c>
      <c r="N16" s="3"/>
      <c r="O16" s="3">
        <v>51.29</v>
      </c>
    </row>
    <row r="17" spans="1:15">
      <c r="A17" s="1"/>
      <c r="M17" s="1"/>
    </row>
    <row r="18" spans="1:15">
      <c r="A18" s="48"/>
      <c r="D18" s="1" t="s">
        <v>97</v>
      </c>
      <c r="E18" s="1" t="s">
        <v>98</v>
      </c>
      <c r="M18" s="48"/>
    </row>
    <row r="19" spans="1:15">
      <c r="A19" s="51" t="s">
        <v>55</v>
      </c>
      <c r="B19" s="52"/>
      <c r="C19" s="53">
        <f>C20+C21+C1+C22</f>
        <v>1233.5400000000002</v>
      </c>
      <c r="D19" s="53">
        <v>1908.45</v>
      </c>
      <c r="E19" s="53">
        <f>D19-C19</f>
        <v>674.90999999999985</v>
      </c>
      <c r="M19" s="51" t="s">
        <v>55</v>
      </c>
      <c r="N19" s="52"/>
      <c r="O19" s="53">
        <f>O20+O21+O1+O22</f>
        <v>1429.23</v>
      </c>
    </row>
    <row r="20" spans="1:15">
      <c r="A20" s="34" t="s">
        <v>15</v>
      </c>
      <c r="B20" s="3"/>
      <c r="C20" s="3">
        <v>187.45</v>
      </c>
      <c r="M20" s="34"/>
      <c r="N20" s="3"/>
      <c r="O20" s="3"/>
    </row>
    <row r="21" spans="1:15">
      <c r="A21" s="34" t="s">
        <v>27</v>
      </c>
      <c r="B21" s="3"/>
      <c r="C21" s="3">
        <v>10</v>
      </c>
      <c r="M21" s="34"/>
      <c r="N21" s="3"/>
      <c r="O21" s="3"/>
    </row>
    <row r="22" spans="1:15">
      <c r="A22" s="34" t="s">
        <v>76</v>
      </c>
      <c r="B22" s="3"/>
      <c r="C22" s="3">
        <v>19.989999999999998</v>
      </c>
      <c r="M22" s="34"/>
      <c r="N22" s="3"/>
      <c r="O22" s="3"/>
    </row>
    <row r="23" spans="1:15">
      <c r="A23" s="48"/>
      <c r="M23" s="48"/>
    </row>
    <row r="24" spans="1:15">
      <c r="A24" s="51" t="s">
        <v>56</v>
      </c>
      <c r="B24" s="52"/>
      <c r="C24" s="53">
        <f>C1+C25</f>
        <v>1016.1000000000001</v>
      </c>
      <c r="D24" s="53">
        <v>1200</v>
      </c>
      <c r="E24" s="53">
        <f>D24-C24</f>
        <v>183.89999999999986</v>
      </c>
      <c r="M24" s="51" t="s">
        <v>56</v>
      </c>
      <c r="N24" s="52"/>
      <c r="O24" s="53">
        <f>O1+O25</f>
        <v>1429.23</v>
      </c>
    </row>
    <row r="25" spans="1:15">
      <c r="A25" s="34" t="s">
        <v>23</v>
      </c>
      <c r="B25" s="3"/>
      <c r="C25" s="3"/>
      <c r="D25">
        <v>151</v>
      </c>
      <c r="M25" s="34"/>
      <c r="N25" s="3"/>
      <c r="O25" s="3"/>
    </row>
    <row r="26" spans="1:15">
      <c r="A26" s="34"/>
      <c r="M26" s="34"/>
    </row>
    <row r="27" spans="1:15">
      <c r="A27" s="34"/>
      <c r="M27" s="34"/>
    </row>
    <row r="28" spans="1:15">
      <c r="A28" s="51" t="s">
        <v>58</v>
      </c>
      <c r="B28" s="52"/>
      <c r="C28" s="53">
        <f>C1+C30+C31+C32</f>
        <v>1051.7400000000002</v>
      </c>
      <c r="D28" s="53">
        <v>1200</v>
      </c>
      <c r="E28" s="53">
        <f>D28-C28</f>
        <v>148.25999999999976</v>
      </c>
      <c r="M28" s="51" t="s">
        <v>58</v>
      </c>
      <c r="N28" s="52"/>
      <c r="O28" s="53">
        <f>O1+O30+O31+O32</f>
        <v>1429.23</v>
      </c>
    </row>
    <row r="29" spans="1:15">
      <c r="A29" s="34" t="s">
        <v>22</v>
      </c>
      <c r="B29" s="3"/>
      <c r="C29" s="3"/>
      <c r="M29" s="34"/>
      <c r="N29" s="3"/>
      <c r="O29" s="3"/>
    </row>
    <row r="30" spans="1:15">
      <c r="A30" s="34" t="s">
        <v>39</v>
      </c>
      <c r="B30" s="3"/>
      <c r="C30" s="3">
        <v>11.88</v>
      </c>
      <c r="M30" s="34"/>
      <c r="N30" s="3"/>
      <c r="O30" s="3"/>
    </row>
    <row r="31" spans="1:15">
      <c r="A31" s="34" t="s">
        <v>59</v>
      </c>
      <c r="B31" s="3"/>
      <c r="C31" s="3">
        <v>23.76</v>
      </c>
      <c r="M31" s="34"/>
      <c r="N31" s="3"/>
      <c r="O31" s="3"/>
    </row>
    <row r="32" spans="1:15">
      <c r="A32" s="34" t="s">
        <v>24</v>
      </c>
      <c r="B32" s="3"/>
      <c r="C32" s="3"/>
      <c r="D32" s="64">
        <v>151</v>
      </c>
      <c r="M32" s="34"/>
      <c r="N32" s="3"/>
      <c r="O32" s="3"/>
    </row>
    <row r="35" spans="1:15">
      <c r="A35" s="51" t="s">
        <v>60</v>
      </c>
      <c r="B35" s="52"/>
      <c r="C35" s="53">
        <f>C1+C36</f>
        <v>1026.1000000000001</v>
      </c>
      <c r="D35" s="53">
        <v>1200</v>
      </c>
      <c r="E35" s="53">
        <f>D35-C35</f>
        <v>173.89999999999986</v>
      </c>
      <c r="M35" s="51" t="s">
        <v>60</v>
      </c>
      <c r="N35" s="52"/>
      <c r="O35" s="53">
        <f>O1+O36</f>
        <v>1429.23</v>
      </c>
    </row>
    <row r="36" spans="1:15">
      <c r="A36" s="34" t="s">
        <v>27</v>
      </c>
      <c r="B36" s="3"/>
      <c r="C36" s="3">
        <v>10</v>
      </c>
      <c r="M36" s="34"/>
      <c r="N36" s="3"/>
      <c r="O36" s="3"/>
    </row>
    <row r="39" spans="1:15">
      <c r="A39" s="51" t="s">
        <v>61</v>
      </c>
      <c r="B39" s="52"/>
      <c r="C39" s="53">
        <f>C1+C40</f>
        <v>1029.0000000000002</v>
      </c>
      <c r="D39" s="53">
        <v>1200</v>
      </c>
      <c r="E39" s="53">
        <f>D39-C39</f>
        <v>170.99999999999977</v>
      </c>
      <c r="M39" s="51" t="s">
        <v>61</v>
      </c>
      <c r="N39" s="52"/>
      <c r="O39" s="53">
        <f>O1+O40</f>
        <v>1429.23</v>
      </c>
    </row>
    <row r="40" spans="1:15">
      <c r="A40" s="34" t="s">
        <v>38</v>
      </c>
      <c r="B40" s="3"/>
      <c r="C40" s="3">
        <v>12.9</v>
      </c>
      <c r="M40" s="34"/>
      <c r="N40" s="3"/>
      <c r="O40" s="3"/>
    </row>
    <row r="43" spans="1:15">
      <c r="A43" s="51" t="s">
        <v>62</v>
      </c>
      <c r="B43" s="52"/>
      <c r="C43" s="53">
        <f>C1</f>
        <v>1016.1000000000001</v>
      </c>
      <c r="D43" s="53">
        <v>1200</v>
      </c>
      <c r="E43" s="53">
        <f>D43-C43</f>
        <v>183.89999999999986</v>
      </c>
      <c r="M43" s="51" t="s">
        <v>62</v>
      </c>
      <c r="N43" s="52"/>
      <c r="O43" s="53">
        <f>O1</f>
        <v>1429.23</v>
      </c>
    </row>
    <row r="46" spans="1:15">
      <c r="A46" s="51" t="s">
        <v>63</v>
      </c>
      <c r="B46" s="52"/>
      <c r="C46" s="53">
        <f>C1+C47+C48+C49</f>
        <v>1044.5900000000001</v>
      </c>
      <c r="D46" s="53">
        <v>1200</v>
      </c>
      <c r="E46" s="53">
        <f>D46-C46</f>
        <v>155.40999999999985</v>
      </c>
      <c r="M46" s="51" t="s">
        <v>63</v>
      </c>
      <c r="N46" s="52"/>
      <c r="O46" s="53">
        <f>O1+O47+O48+O49</f>
        <v>1429.23</v>
      </c>
    </row>
    <row r="47" spans="1:15">
      <c r="A47" s="34" t="s">
        <v>27</v>
      </c>
      <c r="B47" s="3"/>
      <c r="C47" s="3">
        <v>10</v>
      </c>
      <c r="M47" s="34"/>
      <c r="N47" s="3"/>
      <c r="O47" s="3"/>
    </row>
    <row r="48" spans="1:15">
      <c r="A48" s="34" t="s">
        <v>15</v>
      </c>
      <c r="B48" s="3"/>
      <c r="C48" s="3"/>
      <c r="D48" s="64">
        <v>187.45</v>
      </c>
      <c r="M48" s="34"/>
      <c r="N48" s="3"/>
      <c r="O48" s="3"/>
    </row>
    <row r="49" spans="1:15">
      <c r="A49" s="34" t="s">
        <v>51</v>
      </c>
      <c r="B49" s="3"/>
      <c r="C49" s="3">
        <v>18.489999999999998</v>
      </c>
      <c r="M49" s="34"/>
      <c r="N49" s="3"/>
      <c r="O49" s="3"/>
    </row>
    <row r="52" spans="1:15">
      <c r="A52" s="51" t="s">
        <v>64</v>
      </c>
      <c r="B52" s="52"/>
      <c r="C52" s="53">
        <f>C1+C53</f>
        <v>1033.9800000000002</v>
      </c>
      <c r="D52" s="53">
        <v>1200</v>
      </c>
      <c r="E52" s="53">
        <f>D52-C52</f>
        <v>166.01999999999975</v>
      </c>
      <c r="M52" s="51" t="s">
        <v>64</v>
      </c>
      <c r="N52" s="52"/>
      <c r="O52" s="53">
        <f>O1+O53</f>
        <v>1429.23</v>
      </c>
    </row>
    <row r="53" spans="1:15">
      <c r="A53" s="34" t="s">
        <v>37</v>
      </c>
      <c r="B53" s="3"/>
      <c r="C53" s="3">
        <v>17.88</v>
      </c>
      <c r="M53" s="34"/>
      <c r="N53" s="3"/>
      <c r="O53" s="3"/>
    </row>
    <row r="54" spans="1:15">
      <c r="A54" s="34"/>
      <c r="M54" s="34"/>
    </row>
    <row r="55" spans="1:15">
      <c r="A55" s="34"/>
      <c r="M55" s="34"/>
    </row>
    <row r="56" spans="1:15">
      <c r="A56" s="51" t="s">
        <v>57</v>
      </c>
      <c r="B56" s="52"/>
      <c r="C56" s="53">
        <f>C1+C57+C58+C59</f>
        <v>1049.9800000000002</v>
      </c>
      <c r="D56" s="53">
        <v>1200</v>
      </c>
      <c r="E56" s="53">
        <f>D56-C56</f>
        <v>150.01999999999975</v>
      </c>
      <c r="M56" s="51" t="s">
        <v>57</v>
      </c>
      <c r="N56" s="52"/>
      <c r="O56" s="53">
        <f>O1+O57+O58+O59</f>
        <v>1429.23</v>
      </c>
    </row>
    <row r="57" spans="1:15">
      <c r="A57" s="34" t="s">
        <v>23</v>
      </c>
      <c r="B57" s="3"/>
      <c r="C57" s="3"/>
      <c r="D57">
        <v>151</v>
      </c>
      <c r="M57" s="34"/>
      <c r="N57" s="3"/>
      <c r="O57" s="3"/>
    </row>
    <row r="58" spans="1:15">
      <c r="A58" s="34" t="s">
        <v>53</v>
      </c>
      <c r="B58" s="3"/>
      <c r="C58" s="3">
        <v>17.88</v>
      </c>
      <c r="M58" s="34"/>
      <c r="N58" s="3"/>
      <c r="O58" s="3"/>
    </row>
    <row r="59" spans="1:15">
      <c r="A59" s="34" t="s">
        <v>52</v>
      </c>
      <c r="B59" s="3"/>
      <c r="C59" s="3">
        <v>16</v>
      </c>
      <c r="M59" s="34"/>
      <c r="N59" s="3"/>
      <c r="O59" s="3"/>
    </row>
    <row r="62" spans="1:15">
      <c r="A62" s="51" t="s">
        <v>65</v>
      </c>
      <c r="B62" s="52"/>
      <c r="C62" s="53">
        <f>C1+C63</f>
        <v>1026.1000000000001</v>
      </c>
      <c r="D62" s="53">
        <v>1200</v>
      </c>
      <c r="E62" s="53">
        <f>D62-C62</f>
        <v>173.89999999999986</v>
      </c>
      <c r="M62" s="51" t="s">
        <v>65</v>
      </c>
      <c r="N62" s="52"/>
      <c r="O62" s="53">
        <f>O1+O63</f>
        <v>1429.23</v>
      </c>
    </row>
    <row r="63" spans="1:15">
      <c r="A63" s="34" t="s">
        <v>27</v>
      </c>
      <c r="B63" s="3"/>
      <c r="C63" s="3">
        <v>10</v>
      </c>
      <c r="M63" s="34"/>
      <c r="N63" s="3"/>
      <c r="O63" s="3"/>
    </row>
    <row r="66" spans="1:15">
      <c r="A66" s="51" t="s">
        <v>66</v>
      </c>
      <c r="B66" s="52"/>
      <c r="C66" s="53">
        <f>C1+C67</f>
        <v>1027.9800000000002</v>
      </c>
      <c r="D66" s="53">
        <v>1200</v>
      </c>
      <c r="E66" s="53">
        <f>D66-C66</f>
        <v>172.01999999999975</v>
      </c>
      <c r="M66" s="51" t="s">
        <v>66</v>
      </c>
      <c r="N66" s="52"/>
      <c r="O66" s="53">
        <f>O1+O67</f>
        <v>1429.23</v>
      </c>
    </row>
    <row r="67" spans="1:15">
      <c r="A67" s="34" t="s">
        <v>36</v>
      </c>
      <c r="B67" s="3"/>
      <c r="C67" s="3">
        <v>11.88</v>
      </c>
      <c r="M67" s="34"/>
      <c r="N67" s="3"/>
      <c r="O67" s="3"/>
    </row>
    <row r="70" spans="1:15">
      <c r="A70" s="51" t="s">
        <v>67</v>
      </c>
      <c r="B70" s="52"/>
      <c r="C70" s="53">
        <f>C1+C71</f>
        <v>1016.1000000000001</v>
      </c>
      <c r="D70" s="53">
        <v>1200</v>
      </c>
      <c r="E70" s="53">
        <f>D70-C70</f>
        <v>183.89999999999986</v>
      </c>
      <c r="M70" s="51" t="s">
        <v>67</v>
      </c>
      <c r="N70" s="52"/>
      <c r="O70" s="53">
        <f>O1+O71</f>
        <v>1429.23</v>
      </c>
    </row>
    <row r="71" spans="1:15">
      <c r="A71" s="34" t="s">
        <v>34</v>
      </c>
      <c r="B71" s="3"/>
      <c r="C71" s="3"/>
      <c r="D71" s="64">
        <v>40</v>
      </c>
      <c r="M71" s="34"/>
      <c r="N71" s="3"/>
      <c r="O71" s="3"/>
    </row>
    <row r="75" spans="1:15">
      <c r="A75" s="1" t="s">
        <v>69</v>
      </c>
      <c r="B75" t="s">
        <v>70</v>
      </c>
      <c r="D75" s="18">
        <v>500</v>
      </c>
    </row>
    <row r="76" spans="1:15">
      <c r="A76" s="1" t="s">
        <v>71</v>
      </c>
      <c r="B76" t="s">
        <v>72</v>
      </c>
      <c r="D76" s="18">
        <v>500</v>
      </c>
    </row>
    <row r="80" spans="1:15">
      <c r="F80">
        <f>178*2+151</f>
        <v>507</v>
      </c>
    </row>
    <row r="81" spans="6:6">
      <c r="F81">
        <f>78*12</f>
        <v>936</v>
      </c>
    </row>
    <row r="82" spans="6:6">
      <c r="F82">
        <f>SUM(F80:F81)</f>
        <v>1443</v>
      </c>
    </row>
  </sheetData>
  <mergeCells count="4">
    <mergeCell ref="F3:J3"/>
    <mergeCell ref="F4:J4"/>
    <mergeCell ref="F5:J5"/>
    <mergeCell ref="F6:J6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selection activeCell="A6" sqref="A6"/>
    </sheetView>
  </sheetViews>
  <sheetFormatPr baseColWidth="10" defaultRowHeight="15"/>
  <cols>
    <col min="1" max="1" width="11.42578125" customWidth="1"/>
    <col min="2" max="2" width="49" customWidth="1"/>
    <col min="3" max="3" width="12.42578125" customWidth="1"/>
    <col min="4" max="4" width="13.7109375" customWidth="1"/>
    <col min="9" max="9" width="41.140625" customWidth="1"/>
    <col min="10" max="10" width="21.85546875" bestFit="1" customWidth="1"/>
  </cols>
  <sheetData>
    <row r="1" spans="1:11" ht="21">
      <c r="A1" s="43" t="s">
        <v>43</v>
      </c>
      <c r="H1" s="43" t="s">
        <v>45</v>
      </c>
    </row>
    <row r="3" spans="1:11">
      <c r="A3" s="40" t="s">
        <v>0</v>
      </c>
      <c r="B3" s="41" t="s">
        <v>3</v>
      </c>
      <c r="C3" s="41" t="s">
        <v>44</v>
      </c>
      <c r="D3" s="42" t="s">
        <v>42</v>
      </c>
      <c r="H3" s="40" t="s">
        <v>0</v>
      </c>
      <c r="I3" s="41" t="s">
        <v>3</v>
      </c>
      <c r="J3" s="41" t="s">
        <v>44</v>
      </c>
      <c r="K3" s="42" t="s">
        <v>42</v>
      </c>
    </row>
    <row r="4" spans="1:11">
      <c r="A4" s="7">
        <v>40925</v>
      </c>
      <c r="B4" t="s">
        <v>108</v>
      </c>
      <c r="C4" t="s">
        <v>109</v>
      </c>
      <c r="D4" s="18">
        <v>9.9499999999999993</v>
      </c>
      <c r="H4" s="7">
        <v>40913</v>
      </c>
      <c r="I4" t="s">
        <v>74</v>
      </c>
      <c r="J4" t="s">
        <v>75</v>
      </c>
      <c r="K4">
        <v>35.94</v>
      </c>
    </row>
    <row r="5" spans="1:11">
      <c r="A5" s="7">
        <v>40925</v>
      </c>
      <c r="B5" s="45" t="s">
        <v>110</v>
      </c>
      <c r="C5" t="s">
        <v>109</v>
      </c>
      <c r="D5" s="47">
        <v>19.95</v>
      </c>
      <c r="H5" s="7">
        <v>40917</v>
      </c>
      <c r="I5" t="s">
        <v>79</v>
      </c>
      <c r="J5" t="s">
        <v>80</v>
      </c>
      <c r="K5" s="18">
        <v>19</v>
      </c>
    </row>
    <row r="6" spans="1:11">
      <c r="A6" s="7"/>
      <c r="D6" s="18"/>
      <c r="H6" s="7"/>
      <c r="K6" s="18"/>
    </row>
    <row r="7" spans="1:11">
      <c r="D7" s="18"/>
      <c r="H7" s="7"/>
      <c r="K7" s="18"/>
    </row>
    <row r="8" spans="1:11">
      <c r="A8" s="7"/>
      <c r="D8" s="18"/>
      <c r="H8" s="7"/>
      <c r="K8" s="18"/>
    </row>
    <row r="9" spans="1:11">
      <c r="D9" s="18"/>
      <c r="K9" s="18"/>
    </row>
    <row r="10" spans="1:11">
      <c r="D10" s="18"/>
      <c r="H10" s="7"/>
      <c r="K10" s="18"/>
    </row>
    <row r="11" spans="1:11">
      <c r="A11" s="7"/>
      <c r="D11" s="18"/>
      <c r="K11" s="18"/>
    </row>
    <row r="12" spans="1:11" ht="33" customHeight="1">
      <c r="D12" s="18"/>
      <c r="K12" s="18"/>
    </row>
    <row r="13" spans="1:11">
      <c r="D13" s="18"/>
      <c r="K13" s="18"/>
    </row>
    <row r="14" spans="1:11">
      <c r="A14" s="7"/>
      <c r="D14" s="18"/>
      <c r="K14" s="18"/>
    </row>
    <row r="15" spans="1:11">
      <c r="A15" s="44"/>
      <c r="B15" s="45"/>
      <c r="C15" s="46"/>
      <c r="D15" s="47"/>
    </row>
    <row r="16" spans="1:11">
      <c r="A16" s="44"/>
      <c r="B16" s="45"/>
      <c r="C16" s="46"/>
      <c r="D16" s="47"/>
    </row>
    <row r="17" spans="1:11">
      <c r="A17" s="44"/>
      <c r="B17" s="46"/>
      <c r="C17" s="46"/>
      <c r="D17" s="47"/>
    </row>
    <row r="18" spans="1:11">
      <c r="A18" s="44"/>
      <c r="B18" s="45"/>
      <c r="C18" s="46"/>
      <c r="D18" s="47"/>
    </row>
    <row r="19" spans="1:11" ht="21">
      <c r="A19" s="46"/>
      <c r="B19" s="46"/>
      <c r="C19" s="46"/>
      <c r="D19" s="47"/>
      <c r="E19" s="46"/>
      <c r="H19" s="43" t="s">
        <v>46</v>
      </c>
    </row>
    <row r="20" spans="1:11">
      <c r="A20" s="44"/>
      <c r="B20" s="46"/>
      <c r="C20" s="46"/>
      <c r="D20" s="47"/>
      <c r="E20" s="46"/>
    </row>
    <row r="21" spans="1:11">
      <c r="A21" s="44"/>
      <c r="B21" s="46"/>
      <c r="C21" s="46"/>
      <c r="D21" s="47"/>
      <c r="E21" s="46"/>
      <c r="H21" s="40" t="s">
        <v>0</v>
      </c>
      <c r="I21" s="41" t="s">
        <v>3</v>
      </c>
      <c r="J21" s="41" t="s">
        <v>44</v>
      </c>
      <c r="K21" s="42" t="s">
        <v>42</v>
      </c>
    </row>
    <row r="22" spans="1:11">
      <c r="A22" s="44"/>
      <c r="B22" s="46"/>
      <c r="C22" s="46"/>
      <c r="D22" s="47"/>
    </row>
    <row r="23" spans="1:11">
      <c r="H23" s="7"/>
      <c r="K23" s="18"/>
    </row>
    <row r="24" spans="1:11">
      <c r="I24" t="s">
        <v>48</v>
      </c>
      <c r="J24" t="s">
        <v>47</v>
      </c>
    </row>
    <row r="26" spans="1:11">
      <c r="I26" t="s">
        <v>48</v>
      </c>
      <c r="J26" t="s">
        <v>47</v>
      </c>
    </row>
    <row r="29" spans="1:11" ht="21">
      <c r="D29" s="18"/>
      <c r="H29" s="43" t="s">
        <v>49</v>
      </c>
    </row>
    <row r="30" spans="1:11">
      <c r="D30" s="18"/>
    </row>
    <row r="31" spans="1:11">
      <c r="D31" s="18"/>
      <c r="H31" s="40" t="s">
        <v>0</v>
      </c>
      <c r="I31" s="41" t="s">
        <v>3</v>
      </c>
      <c r="J31" s="41" t="s">
        <v>44</v>
      </c>
      <c r="K31" s="42" t="s">
        <v>42</v>
      </c>
    </row>
    <row r="32" spans="1:11">
      <c r="D32" s="18"/>
    </row>
    <row r="33" spans="4:11">
      <c r="D33" s="18"/>
      <c r="H33" s="7"/>
      <c r="I33" t="s">
        <v>34</v>
      </c>
      <c r="J33" t="s">
        <v>50</v>
      </c>
      <c r="K33" s="18">
        <v>40</v>
      </c>
    </row>
    <row r="34" spans="4:11">
      <c r="D34" s="18"/>
    </row>
    <row r="35" spans="4:11">
      <c r="D35" s="18"/>
    </row>
    <row r="36" spans="4:11">
      <c r="D36" s="18"/>
    </row>
    <row r="37" spans="4:11">
      <c r="D37" s="18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3"/>
  <sheetViews>
    <sheetView zoomScale="75" zoomScaleNormal="75" workbookViewId="0">
      <selection activeCell="B16" sqref="B16"/>
    </sheetView>
  </sheetViews>
  <sheetFormatPr baseColWidth="10" defaultRowHeight="15"/>
  <cols>
    <col min="2" max="2" width="43.140625" customWidth="1"/>
    <col min="3" max="4" width="17.7109375" style="2" customWidth="1"/>
    <col min="6" max="6" width="11.42578125" customWidth="1"/>
    <col min="7" max="7" width="42.85546875" customWidth="1"/>
    <col min="8" max="9" width="14.7109375" style="9" customWidth="1"/>
    <col min="10" max="10" width="2.7109375" customWidth="1"/>
    <col min="11" max="11" width="14.7109375" customWidth="1"/>
  </cols>
  <sheetData>
    <row r="1" spans="1:11" ht="55.5" customHeight="1" thickBot="1">
      <c r="A1" s="4" t="s">
        <v>0</v>
      </c>
      <c r="B1" s="5" t="s">
        <v>3</v>
      </c>
      <c r="C1" s="6" t="s">
        <v>1</v>
      </c>
      <c r="D1" s="12" t="s">
        <v>2</v>
      </c>
      <c r="F1" s="4" t="s">
        <v>0</v>
      </c>
      <c r="G1" s="5" t="s">
        <v>3</v>
      </c>
      <c r="H1" s="11" t="s">
        <v>7</v>
      </c>
      <c r="I1" s="11" t="s">
        <v>8</v>
      </c>
      <c r="K1" s="11" t="s">
        <v>14</v>
      </c>
    </row>
    <row r="2" spans="1:11">
      <c r="C2" s="8"/>
      <c r="D2" s="8"/>
      <c r="H2" s="8"/>
      <c r="I2" s="8"/>
      <c r="K2" s="8"/>
    </row>
    <row r="3" spans="1:11">
      <c r="A3" s="29"/>
      <c r="B3" t="str">
        <f>Fixkosten!A3</f>
        <v>Miete</v>
      </c>
      <c r="C3" s="3"/>
      <c r="D3" s="3">
        <f>Fixkosten!C3</f>
        <v>540.5</v>
      </c>
      <c r="F3" s="13"/>
      <c r="G3" t="s">
        <v>6</v>
      </c>
      <c r="H3" s="10"/>
      <c r="I3" s="10"/>
      <c r="K3" s="10">
        <v>1081</v>
      </c>
    </row>
    <row r="4" spans="1:11">
      <c r="A4" s="29"/>
      <c r="B4" t="str">
        <f>Fixkosten!A4</f>
        <v>Haushaltskasse</v>
      </c>
      <c r="C4" s="3"/>
      <c r="D4" s="3">
        <f>Fixkosten!C4</f>
        <v>120</v>
      </c>
      <c r="F4" s="13"/>
      <c r="G4" t="s">
        <v>25</v>
      </c>
      <c r="H4" s="10"/>
      <c r="I4" s="10"/>
      <c r="K4" s="10">
        <v>63</v>
      </c>
    </row>
    <row r="5" spans="1:11">
      <c r="A5" s="29"/>
      <c r="B5" t="str">
        <f>Fixkosten!A5</f>
        <v>Kontoführungsgebühr</v>
      </c>
      <c r="C5" s="3"/>
      <c r="D5" s="3">
        <f>Fixkosten!C5</f>
        <v>4.4800000000000004</v>
      </c>
      <c r="F5" s="7"/>
      <c r="H5" s="10"/>
      <c r="I5" s="10"/>
    </row>
    <row r="6" spans="1:11">
      <c r="A6" s="29"/>
      <c r="B6" t="str">
        <f>Fixkosten!A6</f>
        <v>Sparvertrag</v>
      </c>
      <c r="C6" s="3"/>
      <c r="D6" s="3">
        <f>Fixkosten!C6</f>
        <v>102.26</v>
      </c>
      <c r="F6" s="7"/>
      <c r="H6" s="10"/>
      <c r="I6" s="10"/>
      <c r="K6" s="10"/>
    </row>
    <row r="7" spans="1:11">
      <c r="A7" s="29"/>
      <c r="B7" t="str">
        <f>Fixkosten!A7</f>
        <v>Allianz Rentenversicherung</v>
      </c>
      <c r="C7" s="3"/>
      <c r="D7" s="3">
        <f>Fixkosten!C7</f>
        <v>62.22</v>
      </c>
      <c r="F7" s="7"/>
      <c r="H7" s="10"/>
      <c r="I7" s="10"/>
      <c r="K7" s="10"/>
    </row>
    <row r="8" spans="1:11">
      <c r="A8" s="30"/>
      <c r="B8" t="str">
        <f>Fixkosten!A8</f>
        <v>Fitness First</v>
      </c>
      <c r="C8" s="3"/>
      <c r="D8" s="3">
        <f>Fixkosten!C8</f>
        <v>49</v>
      </c>
      <c r="F8" s="7"/>
      <c r="H8" s="10"/>
      <c r="I8" s="10"/>
      <c r="K8" s="10"/>
    </row>
    <row r="9" spans="1:11">
      <c r="A9" s="30"/>
      <c r="B9" t="str">
        <f>Fixkosten!A9</f>
        <v>Handy</v>
      </c>
      <c r="C9" s="3"/>
      <c r="D9" s="3">
        <f>Fixkosten!C9</f>
        <v>49.94</v>
      </c>
      <c r="F9" s="7"/>
      <c r="H9" s="10"/>
      <c r="I9" s="10"/>
      <c r="K9" s="10"/>
    </row>
    <row r="10" spans="1:11">
      <c r="A10" s="30"/>
      <c r="B10" t="str">
        <f>Fixkosten!A10</f>
        <v>Gut Aiderbichl</v>
      </c>
      <c r="C10" s="3"/>
      <c r="D10" s="3">
        <f>Fixkosten!C10</f>
        <v>10</v>
      </c>
      <c r="F10" s="7"/>
      <c r="H10" s="10"/>
      <c r="I10" s="10"/>
      <c r="K10" s="10"/>
    </row>
    <row r="11" spans="1:11">
      <c r="B11" t="str">
        <f>Fixkosten!A11</f>
        <v>Bkk Gesundheit</v>
      </c>
      <c r="C11" s="3"/>
      <c r="D11" s="3">
        <f>Fixkosten!C11</f>
        <v>8</v>
      </c>
      <c r="F11" s="7"/>
      <c r="H11" s="10"/>
      <c r="I11" s="10"/>
      <c r="K11" s="10"/>
    </row>
    <row r="12" spans="1:11">
      <c r="B12" t="str">
        <f>Fixkosten!A12</f>
        <v>Ergo Zahnzusatzversicherung</v>
      </c>
      <c r="C12" s="3"/>
      <c r="D12" s="3">
        <f>Fixkosten!C12</f>
        <v>19.7</v>
      </c>
      <c r="F12" s="7"/>
      <c r="H12" s="10"/>
      <c r="I12" s="10"/>
      <c r="K12" s="10"/>
    </row>
    <row r="13" spans="1:11">
      <c r="B13" t="str">
        <f>Fixkosten!A13</f>
        <v>Dauerauftrag Eltern Schule</v>
      </c>
      <c r="C13" s="3"/>
      <c r="D13" s="3">
        <f>Fixkosten!C13</f>
        <v>0</v>
      </c>
      <c r="F13" s="7"/>
      <c r="H13" s="10"/>
      <c r="I13" s="10"/>
      <c r="K13" s="10"/>
    </row>
    <row r="14" spans="1:11">
      <c r="A14" s="7"/>
      <c r="B14" s="27"/>
      <c r="C14" s="37"/>
      <c r="D14" s="38"/>
      <c r="F14" s="7"/>
      <c r="H14" s="10"/>
      <c r="I14" s="10"/>
      <c r="K14" s="10"/>
    </row>
    <row r="15" spans="1:11">
      <c r="A15" s="39"/>
      <c r="B15" s="34" t="str">
        <f>Fixkosten!A67</f>
        <v>Domainkosten hans-meinl.de</v>
      </c>
      <c r="C15" s="35"/>
      <c r="D15" s="35">
        <f>Fixkosten!C67</f>
        <v>11.88</v>
      </c>
      <c r="F15" s="7"/>
      <c r="H15" s="10"/>
      <c r="I15" s="10"/>
      <c r="K15" s="10"/>
    </row>
    <row r="16" spans="1:11">
      <c r="A16" s="7"/>
      <c r="C16" s="3"/>
      <c r="D16" s="3"/>
      <c r="F16" s="7"/>
      <c r="H16" s="10"/>
      <c r="I16" s="10"/>
      <c r="K16" s="10"/>
    </row>
    <row r="17" spans="1:11">
      <c r="A17" s="7"/>
      <c r="C17" s="3"/>
      <c r="D17" s="3"/>
      <c r="H17" s="10"/>
      <c r="I17" s="10"/>
      <c r="K17" s="10"/>
    </row>
    <row r="18" spans="1:11">
      <c r="A18" s="7"/>
      <c r="C18" s="3"/>
      <c r="D18" s="3"/>
      <c r="H18" s="10"/>
      <c r="I18" s="10"/>
      <c r="K18" s="10"/>
    </row>
    <row r="19" spans="1:11">
      <c r="A19" s="7"/>
      <c r="C19" s="3"/>
      <c r="D19" s="3"/>
      <c r="H19" s="10"/>
      <c r="I19" s="10"/>
      <c r="K19" s="10"/>
    </row>
    <row r="20" spans="1:11">
      <c r="A20" s="7"/>
      <c r="C20" s="3"/>
      <c r="D20" s="3"/>
      <c r="H20" s="10"/>
      <c r="I20" s="10"/>
      <c r="K20" s="10"/>
    </row>
    <row r="21" spans="1:11">
      <c r="A21" s="7"/>
      <c r="C21" s="3"/>
      <c r="D21" s="3"/>
      <c r="H21" s="10"/>
      <c r="I21" s="10"/>
      <c r="K21" s="10"/>
    </row>
    <row r="22" spans="1:11">
      <c r="A22" s="7"/>
      <c r="C22" s="3"/>
      <c r="D22" s="3"/>
      <c r="H22" s="10"/>
      <c r="I22" s="10"/>
      <c r="K22" s="10"/>
    </row>
    <row r="23" spans="1:11">
      <c r="A23" s="7"/>
      <c r="D23" s="3"/>
      <c r="H23" s="10"/>
      <c r="I23" s="10"/>
      <c r="K23" s="10"/>
    </row>
    <row r="24" spans="1:11">
      <c r="A24" s="7"/>
      <c r="C24" s="3"/>
      <c r="D24" s="3"/>
      <c r="H24" s="10"/>
      <c r="I24" s="10"/>
      <c r="K24" s="10"/>
    </row>
    <row r="25" spans="1:11">
      <c r="D25" s="3"/>
      <c r="H25" s="10"/>
      <c r="I25" s="10"/>
      <c r="K25" s="10"/>
    </row>
    <row r="26" spans="1:11">
      <c r="A26" s="7"/>
      <c r="D26" s="3"/>
      <c r="H26" s="10"/>
      <c r="I26" s="10"/>
      <c r="K26" s="10"/>
    </row>
    <row r="27" spans="1:11">
      <c r="D27" s="3"/>
      <c r="H27" s="10"/>
      <c r="I27" s="10"/>
      <c r="K27" s="10"/>
    </row>
    <row r="28" spans="1:11">
      <c r="A28" s="7"/>
      <c r="B28" s="7"/>
      <c r="C28" s="3"/>
      <c r="D28" s="3"/>
      <c r="H28" s="15"/>
      <c r="I28" s="15"/>
    </row>
    <row r="29" spans="1:11">
      <c r="C29" s="3"/>
      <c r="D29" s="3"/>
      <c r="F29" s="1" t="s">
        <v>11</v>
      </c>
      <c r="H29" s="15">
        <f>SUM(H3:H27)</f>
        <v>0</v>
      </c>
      <c r="I29" s="15">
        <f>SUM(I3:I27)</f>
        <v>0</v>
      </c>
      <c r="K29" s="18">
        <f>SUM(K3:K27)</f>
        <v>1144</v>
      </c>
    </row>
    <row r="30" spans="1:11">
      <c r="A30" s="7"/>
      <c r="C30" s="3"/>
      <c r="D30" s="3"/>
      <c r="F30" s="1" t="s">
        <v>9</v>
      </c>
      <c r="H30" s="16"/>
      <c r="I30" s="16"/>
    </row>
    <row r="31" spans="1:11">
      <c r="C31" s="3"/>
      <c r="D31" s="3"/>
      <c r="F31" s="1" t="s">
        <v>12</v>
      </c>
      <c r="H31" s="15">
        <f>H29-H30</f>
        <v>0</v>
      </c>
      <c r="I31" s="15">
        <f>I29-I30</f>
        <v>0</v>
      </c>
    </row>
    <row r="32" spans="1:11">
      <c r="C32" s="3"/>
      <c r="D32" s="3"/>
      <c r="H32" s="15"/>
      <c r="I32" s="15"/>
    </row>
    <row r="33" spans="6:9">
      <c r="F33" s="1" t="s">
        <v>10</v>
      </c>
      <c r="H33" s="16"/>
      <c r="I33" s="16"/>
    </row>
    <row r="34" spans="6:9">
      <c r="F34" s="1" t="s">
        <v>13</v>
      </c>
      <c r="H34" s="17">
        <f>H31+H33</f>
        <v>0</v>
      </c>
      <c r="I34" s="17">
        <f>I31+I33</f>
        <v>0</v>
      </c>
    </row>
    <row r="35" spans="6:9">
      <c r="H35" s="8"/>
      <c r="I35" s="8"/>
    </row>
    <row r="36" spans="6:9">
      <c r="H36" s="8"/>
      <c r="I36" s="8"/>
    </row>
    <row r="37" spans="6:9">
      <c r="H37" s="8"/>
      <c r="I37" s="8"/>
    </row>
    <row r="38" spans="6:9">
      <c r="H38" s="8"/>
      <c r="I38" s="8"/>
    </row>
    <row r="39" spans="6:9">
      <c r="H39" s="8"/>
      <c r="I39" s="8"/>
    </row>
    <row r="40" spans="6:9">
      <c r="H40" s="8"/>
      <c r="I40" s="8"/>
    </row>
    <row r="41" spans="6:9">
      <c r="H41" s="8"/>
      <c r="I41" s="8"/>
    </row>
    <row r="42" spans="6:9">
      <c r="H42" s="8"/>
      <c r="I42" s="8"/>
    </row>
    <row r="43" spans="6:9">
      <c r="H43" s="8"/>
      <c r="I43" s="8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3"/>
  <sheetViews>
    <sheetView zoomScale="75" zoomScaleNormal="75" workbookViewId="0">
      <selection activeCell="D16" sqref="D16"/>
    </sheetView>
  </sheetViews>
  <sheetFormatPr baseColWidth="10" defaultRowHeight="15"/>
  <cols>
    <col min="1" max="1" width="11.5703125" bestFit="1" customWidth="1"/>
    <col min="2" max="2" width="43.140625" customWidth="1"/>
    <col min="3" max="4" width="17.7109375" style="2" customWidth="1"/>
    <col min="6" max="6" width="11.42578125" customWidth="1"/>
    <col min="7" max="7" width="42.85546875" customWidth="1"/>
    <col min="8" max="9" width="14.7109375" style="9" customWidth="1"/>
    <col min="10" max="10" width="2.7109375" customWidth="1"/>
    <col min="11" max="11" width="14.7109375" customWidth="1"/>
  </cols>
  <sheetData>
    <row r="1" spans="1:11" ht="55.5" customHeight="1" thickBot="1">
      <c r="A1" s="4" t="s">
        <v>0</v>
      </c>
      <c r="B1" s="5" t="s">
        <v>3</v>
      </c>
      <c r="C1" s="6" t="s">
        <v>1</v>
      </c>
      <c r="D1" s="12" t="s">
        <v>2</v>
      </c>
      <c r="F1" s="4" t="s">
        <v>0</v>
      </c>
      <c r="G1" s="5" t="s">
        <v>3</v>
      </c>
      <c r="H1" s="11" t="s">
        <v>7</v>
      </c>
      <c r="I1" s="11" t="s">
        <v>8</v>
      </c>
      <c r="K1" s="11" t="s">
        <v>14</v>
      </c>
    </row>
    <row r="2" spans="1:11">
      <c r="C2" s="8"/>
      <c r="D2" s="8"/>
      <c r="H2" s="8"/>
      <c r="I2" s="8"/>
      <c r="K2" s="8"/>
    </row>
    <row r="3" spans="1:11">
      <c r="A3" s="29"/>
      <c r="B3" t="str">
        <f>Fixkosten!A3</f>
        <v>Miete</v>
      </c>
      <c r="C3" s="3"/>
      <c r="D3" s="3">
        <f>Fixkosten!C3</f>
        <v>540.5</v>
      </c>
      <c r="F3" s="13">
        <v>40547</v>
      </c>
      <c r="G3" t="s">
        <v>6</v>
      </c>
      <c r="H3" s="10"/>
      <c r="I3" s="10"/>
      <c r="K3" s="10">
        <v>1081</v>
      </c>
    </row>
    <row r="4" spans="1:11">
      <c r="A4" s="29"/>
      <c r="B4" t="str">
        <f>Fixkosten!A4</f>
        <v>Haushaltskasse</v>
      </c>
      <c r="C4" s="3"/>
      <c r="D4" s="3">
        <f>Fixkosten!C4</f>
        <v>120</v>
      </c>
      <c r="F4" s="13">
        <v>40571</v>
      </c>
      <c r="G4" t="s">
        <v>25</v>
      </c>
      <c r="H4" s="10"/>
      <c r="I4" s="10"/>
      <c r="K4" s="10">
        <v>63</v>
      </c>
    </row>
    <row r="5" spans="1:11">
      <c r="A5" s="29"/>
      <c r="B5" t="str">
        <f>Fixkosten!A5</f>
        <v>Kontoführungsgebühr</v>
      </c>
      <c r="C5" s="3"/>
      <c r="D5" s="3">
        <f>Fixkosten!C5</f>
        <v>4.4800000000000004</v>
      </c>
      <c r="F5" s="7"/>
      <c r="H5" s="10"/>
      <c r="I5" s="10"/>
    </row>
    <row r="6" spans="1:11">
      <c r="A6" s="29"/>
      <c r="B6" t="str">
        <f>Fixkosten!A6</f>
        <v>Sparvertrag</v>
      </c>
      <c r="C6" s="3"/>
      <c r="D6" s="3">
        <f>Fixkosten!C6</f>
        <v>102.26</v>
      </c>
      <c r="F6" s="7"/>
      <c r="H6" s="10"/>
      <c r="I6" s="10"/>
      <c r="K6" s="10"/>
    </row>
    <row r="7" spans="1:11">
      <c r="A7" s="29"/>
      <c r="B7" t="str">
        <f>Fixkosten!A7</f>
        <v>Allianz Rentenversicherung</v>
      </c>
      <c r="C7" s="3"/>
      <c r="D7" s="3">
        <f>Fixkosten!C7</f>
        <v>62.22</v>
      </c>
      <c r="F7" s="7"/>
      <c r="H7" s="10"/>
      <c r="I7" s="10"/>
      <c r="K7" s="10"/>
    </row>
    <row r="8" spans="1:11">
      <c r="A8" s="50"/>
      <c r="B8" t="str">
        <f>Fixkosten!A8</f>
        <v>Fitness First</v>
      </c>
      <c r="C8" s="3"/>
      <c r="D8" s="3">
        <f>Fixkosten!C8</f>
        <v>49</v>
      </c>
      <c r="F8" s="7"/>
      <c r="H8" s="10"/>
      <c r="I8" s="10"/>
      <c r="K8" s="10"/>
    </row>
    <row r="9" spans="1:11">
      <c r="A9" s="30"/>
      <c r="B9" t="str">
        <f>Fixkosten!A9</f>
        <v>Handy</v>
      </c>
      <c r="C9" s="3"/>
      <c r="D9" s="3">
        <f>Fixkosten!C9</f>
        <v>49.94</v>
      </c>
      <c r="F9" s="7"/>
      <c r="H9" s="10"/>
      <c r="I9" s="10"/>
      <c r="K9" s="10"/>
    </row>
    <row r="10" spans="1:11">
      <c r="A10" s="30"/>
      <c r="B10" t="str">
        <f>Fixkosten!A10</f>
        <v>Gut Aiderbichl</v>
      </c>
      <c r="C10" s="3"/>
      <c r="D10" s="3">
        <f>Fixkosten!C10</f>
        <v>10</v>
      </c>
      <c r="H10" s="10"/>
      <c r="I10" s="10"/>
      <c r="K10" s="10"/>
    </row>
    <row r="11" spans="1:11">
      <c r="B11" t="str">
        <f>Fixkosten!A11</f>
        <v>Bkk Gesundheit</v>
      </c>
      <c r="C11" s="3"/>
      <c r="D11" s="3">
        <f>Fixkosten!C11</f>
        <v>8</v>
      </c>
      <c r="H11" s="10"/>
      <c r="I11" s="10"/>
      <c r="K11" s="10"/>
    </row>
    <row r="12" spans="1:11">
      <c r="A12" s="7"/>
      <c r="B12" t="str">
        <f>Fixkosten!A12</f>
        <v>Ergo Zahnzusatzversicherung</v>
      </c>
      <c r="C12" s="3"/>
      <c r="D12" s="3">
        <f>Fixkosten!C12</f>
        <v>19.7</v>
      </c>
      <c r="H12" s="10"/>
      <c r="I12" s="10"/>
      <c r="K12" s="10"/>
    </row>
    <row r="13" spans="1:11">
      <c r="A13" s="7"/>
      <c r="B13" t="str">
        <f>Fixkosten!A13</f>
        <v>Dauerauftrag Eltern Schule</v>
      </c>
      <c r="C13" s="3"/>
      <c r="D13" s="3">
        <f>Fixkosten!C13</f>
        <v>0</v>
      </c>
      <c r="H13" s="10"/>
      <c r="I13" s="10"/>
      <c r="K13" s="10"/>
    </row>
    <row r="14" spans="1:11">
      <c r="A14" s="7"/>
      <c r="B14" s="27"/>
      <c r="C14" s="37"/>
      <c r="D14" s="38"/>
      <c r="H14" s="10"/>
      <c r="I14" s="10"/>
      <c r="K14" s="10"/>
    </row>
    <row r="15" spans="1:11">
      <c r="A15" s="7"/>
      <c r="B15" s="34" t="str">
        <f>Fixkosten!A63</f>
        <v>Arzt-Quartalsgebühr</v>
      </c>
      <c r="C15" s="35"/>
      <c r="D15" s="35">
        <f>Fixkosten!C63</f>
        <v>10</v>
      </c>
      <c r="H15" s="10"/>
      <c r="I15" s="10"/>
      <c r="K15" s="10"/>
    </row>
    <row r="16" spans="1:11">
      <c r="A16" s="7"/>
      <c r="B16" s="34"/>
      <c r="C16" s="36"/>
      <c r="D16" s="35"/>
      <c r="H16" s="10"/>
      <c r="I16" s="10"/>
      <c r="K16" s="10"/>
    </row>
    <row r="17" spans="1:11">
      <c r="A17" s="7"/>
      <c r="B17" s="34"/>
      <c r="C17" s="35"/>
      <c r="D17" s="35"/>
      <c r="H17" s="10"/>
      <c r="I17" s="10"/>
      <c r="K17" s="10"/>
    </row>
    <row r="18" spans="1:11">
      <c r="A18" s="7"/>
      <c r="B18" s="34"/>
      <c r="C18" s="35"/>
      <c r="D18" s="35"/>
      <c r="H18" s="10"/>
      <c r="I18" s="10"/>
      <c r="K18" s="10"/>
    </row>
    <row r="19" spans="1:11">
      <c r="A19" s="7"/>
      <c r="B19" s="34"/>
      <c r="C19" s="35"/>
      <c r="D19" s="35"/>
      <c r="H19" s="10"/>
      <c r="I19" s="10"/>
      <c r="K19" s="10"/>
    </row>
    <row r="20" spans="1:11">
      <c r="A20" s="7"/>
      <c r="C20" s="3"/>
      <c r="D20" s="3"/>
      <c r="H20" s="10"/>
      <c r="I20" s="10"/>
      <c r="K20" s="10"/>
    </row>
    <row r="21" spans="1:11">
      <c r="C21" s="3"/>
      <c r="D21" s="3"/>
      <c r="H21" s="10"/>
      <c r="I21" s="10"/>
      <c r="K21" s="10"/>
    </row>
    <row r="22" spans="1:11">
      <c r="C22" s="3"/>
      <c r="D22" s="3"/>
      <c r="H22" s="10"/>
      <c r="I22" s="10"/>
      <c r="K22" s="10"/>
    </row>
    <row r="23" spans="1:11">
      <c r="C23" s="3"/>
      <c r="D23" s="3"/>
      <c r="H23" s="10"/>
      <c r="I23" s="10"/>
      <c r="K23" s="10"/>
    </row>
    <row r="24" spans="1:11">
      <c r="C24" s="3"/>
      <c r="D24" s="3"/>
      <c r="H24" s="10"/>
      <c r="I24" s="10"/>
      <c r="K24" s="10"/>
    </row>
    <row r="25" spans="1:11">
      <c r="C25" s="3"/>
      <c r="D25" s="3"/>
      <c r="H25" s="10"/>
      <c r="I25" s="10"/>
      <c r="K25" s="10"/>
    </row>
    <row r="26" spans="1:11">
      <c r="C26" s="3"/>
      <c r="D26" s="3"/>
      <c r="H26" s="10"/>
      <c r="I26" s="10"/>
      <c r="K26" s="10"/>
    </row>
    <row r="27" spans="1:11">
      <c r="C27" s="3"/>
      <c r="D27" s="3"/>
      <c r="H27" s="10"/>
      <c r="I27" s="10"/>
      <c r="K27" s="10"/>
    </row>
    <row r="28" spans="1:11">
      <c r="C28" s="3"/>
      <c r="D28" s="3"/>
      <c r="H28" s="15"/>
      <c r="I28" s="15"/>
    </row>
    <row r="29" spans="1:11">
      <c r="C29" s="3"/>
      <c r="D29" s="3"/>
      <c r="F29" s="1" t="s">
        <v>11</v>
      </c>
      <c r="H29" s="15">
        <f>SUM(H3:H27)</f>
        <v>0</v>
      </c>
      <c r="I29" s="15">
        <f>SUM(I3:I27)</f>
        <v>0</v>
      </c>
      <c r="K29" s="18">
        <f>SUM(K3:K27)</f>
        <v>1144</v>
      </c>
    </row>
    <row r="30" spans="1:11">
      <c r="C30" s="3"/>
      <c r="D30" s="3"/>
      <c r="F30" s="1" t="s">
        <v>9</v>
      </c>
      <c r="H30" s="16"/>
      <c r="I30" s="16"/>
    </row>
    <row r="31" spans="1:11">
      <c r="C31" s="3"/>
      <c r="D31" s="3"/>
      <c r="F31" s="1" t="s">
        <v>12</v>
      </c>
      <c r="H31" s="15">
        <f>H29-H30</f>
        <v>0</v>
      </c>
      <c r="I31" s="15">
        <f>I29-I30</f>
        <v>0</v>
      </c>
    </row>
    <row r="32" spans="1:11">
      <c r="A32" s="7"/>
      <c r="C32" s="3"/>
      <c r="D32" s="3"/>
      <c r="H32" s="15"/>
      <c r="I32" s="15"/>
    </row>
    <row r="33" spans="1:9">
      <c r="A33" s="7"/>
      <c r="C33" s="3"/>
      <c r="F33" s="1" t="s">
        <v>10</v>
      </c>
      <c r="H33" s="16"/>
      <c r="I33" s="16"/>
    </row>
    <row r="34" spans="1:9">
      <c r="A34" s="7"/>
      <c r="C34" s="3"/>
      <c r="F34" s="1" t="s">
        <v>13</v>
      </c>
      <c r="H34" s="17">
        <f>H31+H33</f>
        <v>0</v>
      </c>
      <c r="I34" s="17">
        <f>I31+I33</f>
        <v>0</v>
      </c>
    </row>
    <row r="35" spans="1:9">
      <c r="A35" s="7"/>
      <c r="C35" s="3"/>
      <c r="H35" s="8"/>
      <c r="I35" s="8"/>
    </row>
    <row r="36" spans="1:9">
      <c r="A36" s="7"/>
      <c r="C36" s="3"/>
      <c r="H36" s="8"/>
      <c r="I36" s="8"/>
    </row>
    <row r="37" spans="1:9">
      <c r="A37" s="7"/>
      <c r="C37" s="3"/>
      <c r="H37" s="8"/>
      <c r="I37" s="8"/>
    </row>
    <row r="38" spans="1:9">
      <c r="A38" s="7"/>
      <c r="H38" s="8"/>
      <c r="I38" s="8"/>
    </row>
    <row r="39" spans="1:9">
      <c r="A39" s="7"/>
      <c r="H39" s="8"/>
      <c r="I39" s="8"/>
    </row>
    <row r="40" spans="1:9">
      <c r="H40" s="8"/>
      <c r="I40" s="8"/>
    </row>
    <row r="41" spans="1:9">
      <c r="H41" s="8"/>
      <c r="I41" s="8"/>
    </row>
    <row r="42" spans="1:9">
      <c r="H42" s="8"/>
      <c r="I42" s="8"/>
    </row>
    <row r="43" spans="1:9">
      <c r="H43" s="8"/>
      <c r="I43" s="8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3"/>
  <sheetViews>
    <sheetView zoomScale="75" zoomScaleNormal="75" workbookViewId="0">
      <selection activeCell="B35" sqref="B35"/>
    </sheetView>
  </sheetViews>
  <sheetFormatPr baseColWidth="10" defaultRowHeight="15"/>
  <cols>
    <col min="1" max="1" width="11.5703125" bestFit="1" customWidth="1"/>
    <col min="2" max="2" width="43.140625" customWidth="1"/>
    <col min="3" max="4" width="17.7109375" style="2" customWidth="1"/>
    <col min="6" max="6" width="11.42578125" customWidth="1"/>
    <col min="7" max="7" width="42.85546875" customWidth="1"/>
    <col min="8" max="9" width="14.7109375" style="9" customWidth="1"/>
    <col min="10" max="10" width="2.7109375" customWidth="1"/>
    <col min="11" max="11" width="14.7109375" customWidth="1"/>
  </cols>
  <sheetData>
    <row r="1" spans="1:11" ht="55.5" customHeight="1" thickBot="1">
      <c r="A1" s="4" t="s">
        <v>0</v>
      </c>
      <c r="B1" s="5" t="s">
        <v>3</v>
      </c>
      <c r="C1" s="6" t="s">
        <v>1</v>
      </c>
      <c r="D1" s="12" t="s">
        <v>2</v>
      </c>
      <c r="F1" s="4" t="s">
        <v>0</v>
      </c>
      <c r="G1" s="5" t="s">
        <v>3</v>
      </c>
      <c r="H1" s="11" t="s">
        <v>7</v>
      </c>
      <c r="I1" s="11" t="s">
        <v>8</v>
      </c>
      <c r="K1" s="11" t="s">
        <v>14</v>
      </c>
    </row>
    <row r="2" spans="1:11">
      <c r="C2" s="8"/>
      <c r="D2" s="8"/>
      <c r="H2" s="8"/>
      <c r="I2" s="8"/>
      <c r="K2" s="8"/>
    </row>
    <row r="3" spans="1:11">
      <c r="A3" s="31"/>
      <c r="B3" t="str">
        <f>Fixkosten!A3</f>
        <v>Miete</v>
      </c>
      <c r="C3" s="3"/>
      <c r="D3" s="3">
        <f>Fixkosten!C3</f>
        <v>540.5</v>
      </c>
      <c r="F3" s="49">
        <v>40182</v>
      </c>
      <c r="G3" t="s">
        <v>6</v>
      </c>
      <c r="H3" s="10"/>
      <c r="I3" s="10"/>
      <c r="K3" s="10">
        <v>1081</v>
      </c>
    </row>
    <row r="4" spans="1:11">
      <c r="A4" s="31"/>
      <c r="B4" t="str">
        <f>Fixkosten!A4</f>
        <v>Haushaltskasse</v>
      </c>
      <c r="C4" s="3"/>
      <c r="D4" s="3">
        <f>Fixkosten!C4</f>
        <v>120</v>
      </c>
      <c r="F4" s="49">
        <v>40206</v>
      </c>
      <c r="G4" t="s">
        <v>25</v>
      </c>
      <c r="H4" s="10"/>
      <c r="I4" s="10"/>
      <c r="K4" s="10">
        <v>63</v>
      </c>
    </row>
    <row r="5" spans="1:11">
      <c r="A5" s="31"/>
      <c r="B5" t="str">
        <f>Fixkosten!A5</f>
        <v>Kontoführungsgebühr</v>
      </c>
      <c r="C5" s="3"/>
      <c r="D5" s="3">
        <f>Fixkosten!C5</f>
        <v>4.4800000000000004</v>
      </c>
      <c r="F5" s="49">
        <v>40801</v>
      </c>
      <c r="G5" t="s">
        <v>26</v>
      </c>
      <c r="H5" s="10"/>
      <c r="I5" s="10"/>
      <c r="K5" s="10">
        <v>53.94</v>
      </c>
    </row>
    <row r="6" spans="1:11">
      <c r="A6" s="31"/>
      <c r="B6" t="str">
        <f>Fixkosten!A6</f>
        <v>Sparvertrag</v>
      </c>
      <c r="C6" s="3"/>
      <c r="D6" s="3">
        <f>Fixkosten!C6</f>
        <v>102.26</v>
      </c>
      <c r="F6" s="7"/>
      <c r="H6" s="10"/>
      <c r="I6" s="10"/>
      <c r="K6" s="10"/>
    </row>
    <row r="7" spans="1:11">
      <c r="A7" s="31"/>
      <c r="B7" t="str">
        <f>Fixkosten!A7</f>
        <v>Allianz Rentenversicherung</v>
      </c>
      <c r="C7" s="3"/>
      <c r="D7" s="3">
        <f>Fixkosten!C7</f>
        <v>62.22</v>
      </c>
      <c r="F7" s="7"/>
      <c r="H7" s="10"/>
      <c r="I7" s="10"/>
      <c r="K7" s="10"/>
    </row>
    <row r="8" spans="1:11">
      <c r="A8" s="31"/>
      <c r="B8" t="str">
        <f>Fixkosten!A8</f>
        <v>Fitness First</v>
      </c>
      <c r="C8" s="3"/>
      <c r="D8" s="3">
        <f>Fixkosten!C8</f>
        <v>49</v>
      </c>
      <c r="F8" s="7"/>
      <c r="H8" s="10"/>
      <c r="I8" s="10"/>
      <c r="K8" s="10"/>
    </row>
    <row r="9" spans="1:11">
      <c r="A9" s="31"/>
      <c r="B9" t="str">
        <f>Fixkosten!A9</f>
        <v>Handy</v>
      </c>
      <c r="C9" s="3"/>
      <c r="D9" s="3">
        <f>Fixkosten!C9</f>
        <v>49.94</v>
      </c>
      <c r="F9" s="7"/>
      <c r="H9" s="10"/>
      <c r="I9" s="10"/>
      <c r="K9" s="10"/>
    </row>
    <row r="10" spans="1:11">
      <c r="A10" s="31"/>
      <c r="B10" t="str">
        <f>Fixkosten!A10</f>
        <v>Gut Aiderbichl</v>
      </c>
      <c r="C10" s="3"/>
      <c r="D10" s="3">
        <f>Fixkosten!C10</f>
        <v>10</v>
      </c>
      <c r="F10" s="7"/>
      <c r="H10" s="10"/>
      <c r="I10" s="10"/>
      <c r="K10" s="10"/>
    </row>
    <row r="11" spans="1:11">
      <c r="A11" s="7"/>
      <c r="B11" t="str">
        <f>Fixkosten!A11</f>
        <v>Bkk Gesundheit</v>
      </c>
      <c r="C11" s="3"/>
      <c r="D11" s="3">
        <f>Fixkosten!C11</f>
        <v>8</v>
      </c>
      <c r="F11" s="7"/>
      <c r="H11" s="10"/>
      <c r="I11" s="10"/>
      <c r="K11" s="10"/>
    </row>
    <row r="12" spans="1:11">
      <c r="A12" s="7"/>
      <c r="B12" t="str">
        <f>Fixkosten!A12</f>
        <v>Ergo Zahnzusatzversicherung</v>
      </c>
      <c r="C12" s="3"/>
      <c r="D12" s="3">
        <f>Fixkosten!C12</f>
        <v>19.7</v>
      </c>
      <c r="F12" s="7"/>
      <c r="K12" s="10"/>
    </row>
    <row r="13" spans="1:11">
      <c r="B13" t="str">
        <f>Fixkosten!A13</f>
        <v>Dauerauftrag Eltern Schule</v>
      </c>
      <c r="C13" s="3"/>
      <c r="D13" s="3">
        <f>Fixkosten!C13</f>
        <v>0</v>
      </c>
      <c r="F13" s="7"/>
      <c r="H13" s="10"/>
      <c r="I13" s="10"/>
      <c r="K13" s="10"/>
    </row>
    <row r="14" spans="1:11">
      <c r="A14" s="7"/>
      <c r="B14" s="27"/>
      <c r="C14" s="37"/>
      <c r="D14" s="38"/>
      <c r="F14" s="7"/>
      <c r="H14" s="10"/>
      <c r="I14" s="10"/>
      <c r="K14" s="10"/>
    </row>
    <row r="15" spans="1:11">
      <c r="A15" s="7"/>
      <c r="B15" s="34" t="str">
        <f>Fixkosten!A57</f>
        <v>Hindikurs</v>
      </c>
      <c r="D15" s="28">
        <f>Fixkosten!C57</f>
        <v>0</v>
      </c>
      <c r="F15" s="7"/>
      <c r="H15" s="10"/>
      <c r="I15" s="10"/>
      <c r="K15" s="10"/>
    </row>
    <row r="16" spans="1:11">
      <c r="A16" s="7"/>
      <c r="B16" s="34" t="str">
        <f>Fixkosten!A58</f>
        <v>1und1</v>
      </c>
      <c r="D16" s="28">
        <f>Fixkosten!C58</f>
        <v>17.88</v>
      </c>
      <c r="F16" s="7"/>
      <c r="H16" s="10"/>
      <c r="I16" s="10"/>
      <c r="K16" s="10"/>
    </row>
    <row r="17" spans="1:11">
      <c r="A17" s="7"/>
      <c r="B17" s="34" t="str">
        <f>Fixkosten!A59</f>
        <v>Allianz Auslandskrankenversicherung</v>
      </c>
      <c r="D17" s="28">
        <f>Fixkosten!C59</f>
        <v>16</v>
      </c>
      <c r="F17" s="7"/>
      <c r="H17" s="10"/>
      <c r="I17" s="10"/>
      <c r="K17" s="10"/>
    </row>
    <row r="18" spans="1:11">
      <c r="A18" s="7"/>
      <c r="D18" s="28"/>
      <c r="F18" s="7"/>
      <c r="H18" s="10"/>
      <c r="I18" s="10"/>
      <c r="K18" s="10"/>
    </row>
    <row r="19" spans="1:11">
      <c r="A19" s="7"/>
      <c r="B19" s="34"/>
      <c r="C19" s="35"/>
      <c r="D19" s="35"/>
      <c r="F19" s="7"/>
      <c r="H19" s="10"/>
      <c r="I19" s="10"/>
      <c r="K19" s="10"/>
    </row>
    <row r="20" spans="1:11">
      <c r="A20" s="7"/>
      <c r="D20" s="3"/>
      <c r="F20" s="7"/>
      <c r="H20" s="10"/>
      <c r="I20" s="10"/>
      <c r="K20" s="10"/>
    </row>
    <row r="21" spans="1:11">
      <c r="C21" s="3"/>
      <c r="D21" s="3"/>
      <c r="F21" s="7"/>
      <c r="H21" s="10"/>
      <c r="I21" s="10"/>
      <c r="K21" s="10"/>
    </row>
    <row r="22" spans="1:11">
      <c r="C22" s="3"/>
      <c r="D22" s="3"/>
      <c r="H22" s="10"/>
      <c r="I22" s="10"/>
      <c r="K22" s="10"/>
    </row>
    <row r="23" spans="1:11">
      <c r="C23" s="3"/>
      <c r="D23" s="3"/>
      <c r="H23" s="10"/>
      <c r="I23" s="10"/>
      <c r="K23" s="10"/>
    </row>
    <row r="24" spans="1:11">
      <c r="C24" s="3"/>
      <c r="D24" s="3"/>
      <c r="H24" s="10"/>
      <c r="I24" s="10"/>
      <c r="K24" s="10"/>
    </row>
    <row r="25" spans="1:11">
      <c r="A25" s="7"/>
      <c r="C25" s="3"/>
      <c r="D25" s="3"/>
      <c r="H25" s="10"/>
      <c r="I25" s="10"/>
      <c r="K25" s="10"/>
    </row>
    <row r="26" spans="1:11">
      <c r="A26" s="7"/>
      <c r="C26" s="3"/>
      <c r="D26" s="3"/>
      <c r="H26" s="10"/>
      <c r="I26" s="10"/>
      <c r="K26" s="10"/>
    </row>
    <row r="27" spans="1:11">
      <c r="A27" s="7"/>
      <c r="D27" s="3"/>
      <c r="H27" s="10"/>
      <c r="I27" s="10"/>
      <c r="K27" s="10"/>
    </row>
    <row r="28" spans="1:11">
      <c r="A28" s="7"/>
      <c r="C28" s="3"/>
      <c r="D28" s="3"/>
      <c r="H28" s="15"/>
      <c r="I28" s="15"/>
    </row>
    <row r="29" spans="1:11">
      <c r="A29" s="7"/>
      <c r="C29" s="3"/>
      <c r="D29" s="3"/>
      <c r="F29" s="1" t="s">
        <v>11</v>
      </c>
      <c r="H29" s="15">
        <f>SUM(H3:H27)</f>
        <v>0</v>
      </c>
      <c r="I29" s="15">
        <f>SUM(I3:I27)</f>
        <v>0</v>
      </c>
      <c r="K29" s="18">
        <f>SUM(K3:K27)</f>
        <v>1197.94</v>
      </c>
    </row>
    <row r="30" spans="1:11">
      <c r="A30" s="7"/>
      <c r="C30" s="3"/>
      <c r="D30" s="3"/>
      <c r="F30" s="1" t="s">
        <v>9</v>
      </c>
      <c r="H30" s="16"/>
      <c r="I30" s="16"/>
    </row>
    <row r="31" spans="1:11">
      <c r="A31" s="7"/>
      <c r="C31" s="3"/>
      <c r="D31" s="3"/>
      <c r="F31" s="1" t="s">
        <v>12</v>
      </c>
      <c r="H31" s="15">
        <f>H29-H30</f>
        <v>0</v>
      </c>
      <c r="I31" s="15">
        <f>I29-I30</f>
        <v>0</v>
      </c>
    </row>
    <row r="32" spans="1:11">
      <c r="A32" s="7"/>
      <c r="C32" s="3"/>
      <c r="D32" s="3"/>
      <c r="H32" s="15"/>
      <c r="I32" s="15"/>
    </row>
    <row r="33" spans="1:9">
      <c r="C33" s="3"/>
      <c r="F33" s="1" t="s">
        <v>10</v>
      </c>
      <c r="H33" s="16"/>
      <c r="I33" s="16"/>
    </row>
    <row r="34" spans="1:9">
      <c r="C34" s="3"/>
      <c r="F34" s="1" t="s">
        <v>13</v>
      </c>
      <c r="H34" s="17">
        <f>H31+H33</f>
        <v>0</v>
      </c>
      <c r="I34" s="17">
        <f>I31+I33</f>
        <v>0</v>
      </c>
    </row>
    <row r="35" spans="1:9">
      <c r="A35" s="7"/>
      <c r="C35" s="3"/>
      <c r="H35" s="8"/>
      <c r="I35" s="8"/>
    </row>
    <row r="36" spans="1:9">
      <c r="A36" s="7"/>
      <c r="C36" s="3"/>
      <c r="H36" s="8"/>
      <c r="I36" s="8"/>
    </row>
    <row r="37" spans="1:9">
      <c r="A37" s="7"/>
      <c r="H37" s="8"/>
      <c r="I37" s="8"/>
    </row>
    <row r="38" spans="1:9">
      <c r="A38" s="7"/>
      <c r="H38" s="8"/>
      <c r="I38" s="8"/>
    </row>
    <row r="39" spans="1:9">
      <c r="A39" s="7"/>
      <c r="H39" s="8"/>
      <c r="I39" s="8"/>
    </row>
    <row r="40" spans="1:9">
      <c r="H40" s="8"/>
      <c r="I40" s="8"/>
    </row>
    <row r="41" spans="1:9">
      <c r="H41" s="8"/>
      <c r="I41" s="8"/>
    </row>
    <row r="42" spans="1:9">
      <c r="H42" s="8"/>
      <c r="I42" s="8"/>
    </row>
    <row r="43" spans="1:9">
      <c r="H43" s="8"/>
      <c r="I43" s="8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3"/>
  <sheetViews>
    <sheetView zoomScale="75" zoomScaleNormal="75" workbookViewId="0">
      <selection activeCell="B15" sqref="B15"/>
    </sheetView>
  </sheetViews>
  <sheetFormatPr baseColWidth="10" defaultRowHeight="15"/>
  <cols>
    <col min="2" max="2" width="43.140625" customWidth="1"/>
    <col min="3" max="4" width="17.7109375" style="2" customWidth="1"/>
    <col min="6" max="6" width="11.42578125" customWidth="1"/>
    <col min="7" max="7" width="42.85546875" customWidth="1"/>
    <col min="8" max="9" width="14.7109375" style="9" customWidth="1"/>
    <col min="10" max="10" width="2.7109375" customWidth="1"/>
    <col min="11" max="11" width="14.7109375" customWidth="1"/>
  </cols>
  <sheetData>
    <row r="1" spans="1:11" ht="55.5" customHeight="1" thickBot="1">
      <c r="A1" s="4" t="s">
        <v>0</v>
      </c>
      <c r="B1" s="5" t="s">
        <v>3</v>
      </c>
      <c r="C1" s="6" t="s">
        <v>1</v>
      </c>
      <c r="D1" s="12" t="s">
        <v>2</v>
      </c>
      <c r="F1" s="4" t="s">
        <v>0</v>
      </c>
      <c r="G1" s="5" t="s">
        <v>3</v>
      </c>
      <c r="H1" s="11" t="s">
        <v>7</v>
      </c>
      <c r="I1" s="11" t="s">
        <v>8</v>
      </c>
      <c r="K1" s="11" t="s">
        <v>14</v>
      </c>
    </row>
    <row r="2" spans="1:11">
      <c r="C2" s="8"/>
      <c r="D2" s="8"/>
      <c r="H2" s="8"/>
      <c r="I2" s="8"/>
      <c r="K2" s="8"/>
    </row>
    <row r="3" spans="1:11">
      <c r="A3" s="31"/>
      <c r="B3" t="str">
        <f>Fixkosten!A3</f>
        <v>Miete</v>
      </c>
      <c r="C3" s="3"/>
      <c r="D3" s="3">
        <f>Fixkosten!C3</f>
        <v>540.5</v>
      </c>
      <c r="F3" s="13"/>
      <c r="G3" t="s">
        <v>6</v>
      </c>
      <c r="H3" s="10"/>
      <c r="I3" s="10"/>
      <c r="K3" s="10">
        <v>1081</v>
      </c>
    </row>
    <row r="4" spans="1:11">
      <c r="A4" s="31"/>
      <c r="B4" t="str">
        <f>Fixkosten!A4</f>
        <v>Haushaltskasse</v>
      </c>
      <c r="C4" s="3"/>
      <c r="D4" s="3">
        <f>Fixkosten!C4</f>
        <v>120</v>
      </c>
      <c r="F4" s="13"/>
      <c r="G4" t="s">
        <v>25</v>
      </c>
      <c r="H4" s="10"/>
      <c r="I4" s="10"/>
      <c r="K4" s="10">
        <v>63</v>
      </c>
    </row>
    <row r="5" spans="1:11">
      <c r="A5" s="31"/>
      <c r="B5" t="str">
        <f>Fixkosten!A5</f>
        <v>Kontoführungsgebühr</v>
      </c>
      <c r="C5" s="3"/>
      <c r="D5" s="3">
        <f>Fixkosten!C5</f>
        <v>4.4800000000000004</v>
      </c>
      <c r="F5" s="7"/>
      <c r="H5" s="10"/>
      <c r="I5" s="10"/>
    </row>
    <row r="6" spans="1:11">
      <c r="A6" s="31"/>
      <c r="B6" t="str">
        <f>Fixkosten!A6</f>
        <v>Sparvertrag</v>
      </c>
      <c r="C6" s="3"/>
      <c r="D6" s="3">
        <f>Fixkosten!C6</f>
        <v>102.26</v>
      </c>
      <c r="F6" s="7"/>
      <c r="K6" s="10"/>
    </row>
    <row r="7" spans="1:11">
      <c r="A7" s="31"/>
      <c r="B7" t="str">
        <f>Fixkosten!A7</f>
        <v>Allianz Rentenversicherung</v>
      </c>
      <c r="C7" s="3"/>
      <c r="D7" s="3">
        <f>Fixkosten!C7</f>
        <v>62.22</v>
      </c>
      <c r="F7" s="7"/>
      <c r="I7" s="10"/>
      <c r="K7" s="10"/>
    </row>
    <row r="8" spans="1:11">
      <c r="A8" s="31"/>
      <c r="B8" t="str">
        <f>Fixkosten!A8</f>
        <v>Fitness First</v>
      </c>
      <c r="C8" s="3"/>
      <c r="D8" s="3">
        <f>Fixkosten!C8</f>
        <v>49</v>
      </c>
      <c r="F8" s="7"/>
      <c r="K8" s="10"/>
    </row>
    <row r="9" spans="1:11">
      <c r="A9" s="31"/>
      <c r="B9" t="str">
        <f>Fixkosten!A9</f>
        <v>Handy</v>
      </c>
      <c r="C9" s="3"/>
      <c r="D9" s="3">
        <f>Fixkosten!C9</f>
        <v>49.94</v>
      </c>
      <c r="F9" s="7"/>
      <c r="I9" s="10"/>
      <c r="K9" s="10"/>
    </row>
    <row r="10" spans="1:11">
      <c r="A10" s="31"/>
      <c r="B10" t="str">
        <f>Fixkosten!A10</f>
        <v>Gut Aiderbichl</v>
      </c>
      <c r="C10" s="3"/>
      <c r="D10" s="3">
        <f>Fixkosten!C10</f>
        <v>10</v>
      </c>
      <c r="F10" s="7"/>
      <c r="H10" s="10"/>
      <c r="I10" s="10"/>
      <c r="K10" s="10"/>
    </row>
    <row r="11" spans="1:11">
      <c r="A11" s="13"/>
      <c r="B11" t="str">
        <f>Fixkosten!A11</f>
        <v>Bkk Gesundheit</v>
      </c>
      <c r="C11" s="3"/>
      <c r="D11" s="3">
        <f>Fixkosten!C11</f>
        <v>8</v>
      </c>
      <c r="F11" s="7"/>
      <c r="H11" s="10"/>
      <c r="I11" s="10"/>
      <c r="K11" s="10"/>
    </row>
    <row r="12" spans="1:11">
      <c r="A12" s="7"/>
      <c r="B12" t="str">
        <f>Fixkosten!A12</f>
        <v>Ergo Zahnzusatzversicherung</v>
      </c>
      <c r="C12" s="3"/>
      <c r="D12" s="3">
        <f>Fixkosten!C12</f>
        <v>19.7</v>
      </c>
      <c r="F12" s="7"/>
      <c r="H12" s="10"/>
      <c r="I12" s="10"/>
      <c r="K12" s="10"/>
    </row>
    <row r="13" spans="1:11">
      <c r="B13" t="str">
        <f>Fixkosten!A13</f>
        <v>Dauerauftrag Eltern Schule</v>
      </c>
      <c r="C13" s="3"/>
      <c r="D13" s="3">
        <f>Fixkosten!C13</f>
        <v>0</v>
      </c>
      <c r="F13" s="7"/>
      <c r="H13" s="10"/>
      <c r="I13" s="10"/>
      <c r="K13" s="10"/>
    </row>
    <row r="14" spans="1:11">
      <c r="A14" s="7"/>
      <c r="B14" s="25"/>
      <c r="D14" s="33"/>
      <c r="F14" s="7"/>
      <c r="H14" s="10"/>
      <c r="I14" s="10"/>
      <c r="K14" s="10"/>
    </row>
    <row r="15" spans="1:11">
      <c r="A15" s="7"/>
      <c r="B15" s="34" t="str">
        <f>Fixkosten!A53</f>
        <v>Domainkosten oh-range.com</v>
      </c>
      <c r="C15" s="36"/>
      <c r="D15" s="35">
        <f>Fixkosten!C53</f>
        <v>17.88</v>
      </c>
      <c r="F15" s="7"/>
      <c r="H15" s="10"/>
      <c r="I15" s="10"/>
      <c r="K15" s="10"/>
    </row>
    <row r="16" spans="1:11">
      <c r="A16" s="7"/>
      <c r="C16" s="3"/>
      <c r="D16" s="3"/>
      <c r="F16" s="7"/>
      <c r="H16" s="10"/>
      <c r="I16" s="10"/>
      <c r="K16" s="10"/>
    </row>
    <row r="17" spans="1:11">
      <c r="A17" s="7"/>
      <c r="B17" s="25"/>
      <c r="C17" s="3"/>
      <c r="D17" s="3"/>
      <c r="F17" s="7"/>
      <c r="H17" s="10"/>
      <c r="I17" s="10"/>
      <c r="K17" s="10"/>
    </row>
    <row r="18" spans="1:11">
      <c r="A18" s="7"/>
      <c r="C18" s="3"/>
      <c r="D18" s="3"/>
      <c r="F18" s="7"/>
      <c r="H18" s="10"/>
      <c r="I18" s="10"/>
      <c r="K18" s="10"/>
    </row>
    <row r="19" spans="1:11">
      <c r="A19" s="7"/>
      <c r="C19" s="3"/>
      <c r="D19" s="3"/>
      <c r="F19" s="7"/>
      <c r="H19" s="10"/>
      <c r="I19" s="10"/>
      <c r="K19" s="10"/>
    </row>
    <row r="20" spans="1:11">
      <c r="A20" s="7"/>
      <c r="C20" s="3"/>
      <c r="D20" s="3"/>
      <c r="H20" s="10"/>
      <c r="I20" s="10"/>
      <c r="K20" s="10"/>
    </row>
    <row r="21" spans="1:11">
      <c r="A21" s="7"/>
      <c r="C21" s="3"/>
      <c r="D21" s="3"/>
      <c r="H21" s="10"/>
      <c r="I21" s="10"/>
      <c r="K21" s="10"/>
    </row>
    <row r="22" spans="1:11">
      <c r="A22" s="7"/>
      <c r="C22" s="3"/>
      <c r="D22" s="3"/>
      <c r="H22" s="10"/>
      <c r="I22" s="10"/>
      <c r="K22" s="10"/>
    </row>
    <row r="23" spans="1:11">
      <c r="A23" s="7"/>
      <c r="C23" s="3"/>
      <c r="D23" s="3"/>
      <c r="H23" s="10"/>
      <c r="I23" s="10"/>
      <c r="K23" s="10"/>
    </row>
    <row r="24" spans="1:11">
      <c r="A24" s="7"/>
      <c r="C24" s="3"/>
      <c r="D24" s="3"/>
      <c r="H24" s="10"/>
      <c r="I24" s="10"/>
      <c r="K24" s="10"/>
    </row>
    <row r="25" spans="1:11">
      <c r="C25" s="3"/>
      <c r="D25" s="3"/>
      <c r="H25" s="10"/>
      <c r="I25" s="10"/>
      <c r="K25" s="10"/>
    </row>
    <row r="26" spans="1:11">
      <c r="C26" s="3"/>
      <c r="D26" s="3"/>
      <c r="H26" s="10"/>
      <c r="I26" s="10"/>
      <c r="K26" s="10"/>
    </row>
    <row r="27" spans="1:11">
      <c r="C27" s="3"/>
      <c r="D27" s="3"/>
      <c r="H27" s="10"/>
      <c r="I27" s="10"/>
      <c r="K27" s="10"/>
    </row>
    <row r="28" spans="1:11">
      <c r="C28" s="3"/>
      <c r="D28" s="3"/>
      <c r="H28" s="15"/>
      <c r="I28" s="15"/>
    </row>
    <row r="29" spans="1:11">
      <c r="A29" s="7"/>
      <c r="C29" s="3"/>
      <c r="D29" s="3"/>
      <c r="F29" s="1" t="s">
        <v>11</v>
      </c>
      <c r="H29" s="15">
        <f>SUM(H3:H27)</f>
        <v>0</v>
      </c>
      <c r="I29" s="15">
        <f>SUM(I3:I27)</f>
        <v>0</v>
      </c>
      <c r="K29" s="18">
        <f>SUM(K3:K27)</f>
        <v>1144</v>
      </c>
    </row>
    <row r="30" spans="1:11">
      <c r="A30" s="7"/>
      <c r="C30" s="3"/>
      <c r="D30" s="3"/>
      <c r="F30" s="1" t="s">
        <v>9</v>
      </c>
      <c r="H30" s="16"/>
      <c r="I30" s="16"/>
    </row>
    <row r="31" spans="1:11">
      <c r="A31" s="7"/>
      <c r="C31" s="3"/>
      <c r="D31" s="3"/>
      <c r="F31" s="1" t="s">
        <v>12</v>
      </c>
      <c r="H31" s="15">
        <f>H29-H30</f>
        <v>0</v>
      </c>
      <c r="I31" s="15">
        <f>I29-I30</f>
        <v>0</v>
      </c>
    </row>
    <row r="32" spans="1:11">
      <c r="A32" s="7"/>
      <c r="C32" s="3"/>
      <c r="D32" s="3"/>
      <c r="H32" s="15"/>
      <c r="I32" s="15"/>
    </row>
    <row r="33" spans="1:9">
      <c r="A33" s="7"/>
      <c r="C33" s="3"/>
      <c r="D33" s="3"/>
      <c r="F33" s="1" t="s">
        <v>10</v>
      </c>
      <c r="H33" s="16"/>
      <c r="I33" s="16"/>
    </row>
    <row r="34" spans="1:9">
      <c r="A34" s="7"/>
      <c r="C34" s="3"/>
      <c r="D34" s="3"/>
      <c r="F34" s="1" t="s">
        <v>13</v>
      </c>
      <c r="H34" s="17">
        <f>H31+H33</f>
        <v>0</v>
      </c>
      <c r="I34" s="17">
        <f>I31+I33</f>
        <v>0</v>
      </c>
    </row>
    <row r="35" spans="1:9">
      <c r="A35" s="7"/>
      <c r="C35" s="3"/>
      <c r="D35" s="3"/>
      <c r="H35" s="8"/>
      <c r="I35" s="8"/>
    </row>
    <row r="36" spans="1:9">
      <c r="C36" s="3"/>
      <c r="D36" s="3"/>
      <c r="H36" s="8"/>
      <c r="I36" s="8"/>
    </row>
    <row r="37" spans="1:9">
      <c r="H37" s="8"/>
      <c r="I37" s="8"/>
    </row>
    <row r="38" spans="1:9">
      <c r="H38" s="8"/>
      <c r="I38" s="8"/>
    </row>
    <row r="39" spans="1:9">
      <c r="H39" s="8"/>
      <c r="I39" s="8"/>
    </row>
    <row r="40" spans="1:9">
      <c r="F40" s="7"/>
      <c r="H40" s="8"/>
      <c r="I40" s="8"/>
    </row>
    <row r="41" spans="1:9">
      <c r="H41" s="8"/>
      <c r="I41" s="8"/>
    </row>
    <row r="42" spans="1:9">
      <c r="H42" s="8"/>
      <c r="I42" s="8"/>
    </row>
    <row r="43" spans="1:9">
      <c r="H43" s="8"/>
      <c r="I43" s="8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3"/>
  <sheetViews>
    <sheetView zoomScale="75" zoomScaleNormal="75" workbookViewId="0">
      <selection activeCell="B22" sqref="B22"/>
    </sheetView>
  </sheetViews>
  <sheetFormatPr baseColWidth="10" defaultRowHeight="15"/>
  <cols>
    <col min="2" max="2" width="43.140625" customWidth="1"/>
    <col min="3" max="4" width="17.7109375" style="2" customWidth="1"/>
    <col min="6" max="6" width="11.42578125" customWidth="1"/>
    <col min="7" max="7" width="42.85546875" customWidth="1"/>
    <col min="8" max="9" width="14.7109375" style="9" customWidth="1"/>
    <col min="10" max="10" width="2.7109375" customWidth="1"/>
    <col min="11" max="11" width="14.7109375" customWidth="1"/>
  </cols>
  <sheetData>
    <row r="1" spans="1:11" ht="55.5" customHeight="1" thickBot="1">
      <c r="A1" s="4" t="s">
        <v>0</v>
      </c>
      <c r="B1" s="5" t="s">
        <v>3</v>
      </c>
      <c r="C1" s="6" t="s">
        <v>1</v>
      </c>
      <c r="D1" s="12" t="s">
        <v>2</v>
      </c>
      <c r="F1" s="4" t="s">
        <v>0</v>
      </c>
      <c r="G1" s="5" t="s">
        <v>3</v>
      </c>
      <c r="H1" s="11" t="s">
        <v>7</v>
      </c>
      <c r="I1" s="11" t="s">
        <v>8</v>
      </c>
      <c r="K1" s="11" t="s">
        <v>14</v>
      </c>
    </row>
    <row r="2" spans="1:11">
      <c r="C2" s="8"/>
      <c r="D2" s="8"/>
      <c r="H2" s="8"/>
      <c r="I2" s="8"/>
      <c r="K2" s="8"/>
    </row>
    <row r="3" spans="1:11">
      <c r="A3" s="13"/>
      <c r="B3" t="str">
        <f>Fixkosten!A3</f>
        <v>Miete</v>
      </c>
      <c r="C3" s="3"/>
      <c r="D3" s="3">
        <f>Fixkosten!C3</f>
        <v>540.5</v>
      </c>
      <c r="F3" s="13">
        <v>40363</v>
      </c>
      <c r="G3" t="s">
        <v>6</v>
      </c>
      <c r="H3" s="10"/>
      <c r="I3" s="10"/>
      <c r="K3" s="10">
        <v>1081</v>
      </c>
    </row>
    <row r="4" spans="1:11">
      <c r="A4" s="29"/>
      <c r="B4" t="str">
        <f>Fixkosten!A4</f>
        <v>Haushaltskasse</v>
      </c>
      <c r="C4" s="3"/>
      <c r="D4" s="3">
        <f>Fixkosten!C4</f>
        <v>120</v>
      </c>
      <c r="F4" s="13">
        <v>40387</v>
      </c>
      <c r="G4" t="s">
        <v>25</v>
      </c>
      <c r="H4" s="10"/>
      <c r="I4" s="10"/>
      <c r="K4" s="10">
        <v>63</v>
      </c>
    </row>
    <row r="5" spans="1:11">
      <c r="A5" s="29"/>
      <c r="B5" t="str">
        <f>Fixkosten!A5</f>
        <v>Kontoführungsgebühr</v>
      </c>
      <c r="C5" s="3"/>
      <c r="D5" s="3">
        <f>Fixkosten!C5</f>
        <v>4.4800000000000004</v>
      </c>
      <c r="F5" s="13"/>
      <c r="G5" t="s">
        <v>26</v>
      </c>
      <c r="H5" s="10"/>
      <c r="I5" s="10"/>
      <c r="K5" s="10">
        <v>53.94</v>
      </c>
    </row>
    <row r="6" spans="1:11">
      <c r="A6" s="29"/>
      <c r="B6" t="str">
        <f>Fixkosten!A6</f>
        <v>Sparvertrag</v>
      </c>
      <c r="C6" s="3"/>
      <c r="D6" s="3">
        <f>Fixkosten!C6</f>
        <v>102.26</v>
      </c>
      <c r="F6" s="13"/>
      <c r="H6" s="10"/>
      <c r="I6" s="10"/>
      <c r="K6" s="10"/>
    </row>
    <row r="7" spans="1:11">
      <c r="A7" s="29"/>
      <c r="B7" t="str">
        <f>Fixkosten!A7</f>
        <v>Allianz Rentenversicherung</v>
      </c>
      <c r="C7" s="3"/>
      <c r="D7" s="3">
        <f>Fixkosten!C7</f>
        <v>62.22</v>
      </c>
      <c r="F7" s="13"/>
      <c r="H7" s="10"/>
      <c r="I7" s="10"/>
      <c r="K7" s="10"/>
    </row>
    <row r="8" spans="1:11">
      <c r="A8" s="29"/>
      <c r="B8" t="str">
        <f>Fixkosten!A8</f>
        <v>Fitness First</v>
      </c>
      <c r="C8" s="3"/>
      <c r="D8" s="3">
        <f>Fixkosten!C8</f>
        <v>49</v>
      </c>
      <c r="F8" s="13"/>
      <c r="H8" s="10"/>
      <c r="I8" s="10"/>
      <c r="K8" s="10"/>
    </row>
    <row r="9" spans="1:11">
      <c r="A9" s="29"/>
      <c r="B9" t="str">
        <f>Fixkosten!A9</f>
        <v>Handy</v>
      </c>
      <c r="C9" s="3"/>
      <c r="D9" s="3">
        <f>Fixkosten!C9</f>
        <v>49.94</v>
      </c>
      <c r="F9" s="13"/>
      <c r="H9" s="10"/>
      <c r="I9" s="10"/>
      <c r="K9" s="10"/>
    </row>
    <row r="10" spans="1:11">
      <c r="A10" s="29"/>
      <c r="B10" t="str">
        <f>Fixkosten!A10</f>
        <v>Gut Aiderbichl</v>
      </c>
      <c r="C10" s="3"/>
      <c r="D10" s="3">
        <f>Fixkosten!C10</f>
        <v>10</v>
      </c>
      <c r="F10" s="13"/>
      <c r="H10" s="10"/>
      <c r="I10" s="10"/>
      <c r="K10" s="10"/>
    </row>
    <row r="11" spans="1:11">
      <c r="A11" s="29"/>
      <c r="B11" t="str">
        <f>Fixkosten!A11</f>
        <v>Bkk Gesundheit</v>
      </c>
      <c r="C11" s="3"/>
      <c r="D11" s="3">
        <f>Fixkosten!C11</f>
        <v>8</v>
      </c>
      <c r="F11" s="7"/>
      <c r="H11" s="10"/>
      <c r="I11" s="10"/>
      <c r="K11" s="10"/>
    </row>
    <row r="12" spans="1:11">
      <c r="A12" s="29"/>
      <c r="B12" t="str">
        <f>Fixkosten!A12</f>
        <v>Ergo Zahnzusatzversicherung</v>
      </c>
      <c r="C12" s="3"/>
      <c r="D12" s="3">
        <f>Fixkosten!C12</f>
        <v>19.7</v>
      </c>
      <c r="F12" s="7"/>
      <c r="H12" s="10"/>
      <c r="I12" s="10"/>
      <c r="K12" s="10"/>
    </row>
    <row r="13" spans="1:11">
      <c r="A13" s="29"/>
      <c r="B13" t="str">
        <f>Fixkosten!A13</f>
        <v>Dauerauftrag Eltern Schule</v>
      </c>
      <c r="C13" s="3"/>
      <c r="D13" s="3">
        <f>Fixkosten!C13</f>
        <v>0</v>
      </c>
      <c r="F13" s="7"/>
      <c r="H13" s="10"/>
      <c r="I13" s="10"/>
      <c r="K13" s="10"/>
    </row>
    <row r="14" spans="1:11">
      <c r="A14" s="29"/>
      <c r="B14" s="27"/>
      <c r="D14" s="38"/>
      <c r="F14" s="7"/>
      <c r="H14" s="10"/>
      <c r="I14" s="10"/>
      <c r="K14" s="10"/>
    </row>
    <row r="15" spans="1:11">
      <c r="A15" s="29"/>
      <c r="B15" s="34" t="str">
        <f>Fixkosten!A47</f>
        <v>Arzt-Quartalsgebühr</v>
      </c>
      <c r="D15" s="38">
        <f>Fixkosten!C47</f>
        <v>10</v>
      </c>
      <c r="F15" s="7"/>
      <c r="H15" s="10"/>
      <c r="I15" s="10"/>
      <c r="K15" s="10"/>
    </row>
    <row r="16" spans="1:11">
      <c r="A16" s="29"/>
      <c r="B16" s="34" t="str">
        <f>Fixkosten!A48</f>
        <v>KFZ-Versicherung</v>
      </c>
      <c r="D16" s="38">
        <f>Fixkosten!C48</f>
        <v>0</v>
      </c>
      <c r="F16" s="7"/>
      <c r="H16" s="10"/>
      <c r="I16" s="10"/>
      <c r="K16" s="10"/>
    </row>
    <row r="17" spans="1:11">
      <c r="A17" s="29"/>
      <c r="B17" s="34" t="str">
        <f>Fixkosten!A49</f>
        <v>Flickr Mitgliedschaft</v>
      </c>
      <c r="D17" s="38">
        <f>Fixkosten!C49</f>
        <v>18.489999999999998</v>
      </c>
      <c r="F17" s="7"/>
      <c r="H17" s="10"/>
      <c r="I17" s="10"/>
      <c r="K17" s="10"/>
    </row>
    <row r="18" spans="1:11">
      <c r="A18" s="29"/>
      <c r="B18" s="27"/>
      <c r="D18" s="38"/>
      <c r="F18" s="7"/>
      <c r="H18" s="10"/>
      <c r="I18" s="10"/>
      <c r="K18" s="10"/>
    </row>
    <row r="19" spans="1:11">
      <c r="A19" s="7"/>
      <c r="B19" s="27"/>
      <c r="D19" s="38"/>
      <c r="F19" s="7"/>
      <c r="H19" s="10"/>
      <c r="I19" s="10"/>
      <c r="K19" s="10"/>
    </row>
    <row r="20" spans="1:11">
      <c r="A20" s="7"/>
      <c r="B20" s="27"/>
      <c r="D20" s="38"/>
      <c r="F20" s="7"/>
      <c r="H20" s="10"/>
      <c r="I20" s="10"/>
      <c r="K20" s="10"/>
    </row>
    <row r="21" spans="1:11">
      <c r="A21" s="7"/>
      <c r="C21" s="3"/>
      <c r="D21" s="3"/>
      <c r="H21" s="10"/>
      <c r="I21" s="10"/>
      <c r="K21" s="10"/>
    </row>
    <row r="22" spans="1:11">
      <c r="A22" s="7"/>
      <c r="C22" s="3"/>
      <c r="D22" s="3"/>
      <c r="H22" s="10"/>
      <c r="I22" s="10"/>
      <c r="K22" s="10"/>
    </row>
    <row r="23" spans="1:11">
      <c r="A23" s="7"/>
      <c r="C23" s="3"/>
      <c r="D23" s="3"/>
      <c r="H23" s="10"/>
      <c r="I23" s="10"/>
      <c r="K23" s="10"/>
    </row>
    <row r="24" spans="1:11">
      <c r="A24" s="7"/>
      <c r="C24" s="3"/>
      <c r="D24" s="3"/>
      <c r="H24" s="10"/>
      <c r="I24" s="10"/>
      <c r="K24" s="10"/>
    </row>
    <row r="25" spans="1:11">
      <c r="C25" s="3"/>
      <c r="D25" s="3"/>
      <c r="H25" s="10"/>
      <c r="I25" s="10"/>
      <c r="K25" s="10"/>
    </row>
    <row r="26" spans="1:11">
      <c r="D26" s="3"/>
      <c r="H26" s="10"/>
      <c r="I26" s="10"/>
      <c r="K26" s="10"/>
    </row>
    <row r="27" spans="1:11">
      <c r="A27" s="7"/>
      <c r="C27" s="3"/>
      <c r="D27" s="3"/>
      <c r="H27" s="10"/>
      <c r="I27" s="10"/>
      <c r="K27" s="10"/>
    </row>
    <row r="28" spans="1:11">
      <c r="A28" s="7"/>
      <c r="C28" s="3"/>
      <c r="D28" s="3"/>
      <c r="H28" s="15"/>
      <c r="I28" s="15"/>
    </row>
    <row r="29" spans="1:11">
      <c r="A29" s="7"/>
      <c r="C29" s="3"/>
      <c r="D29" s="3"/>
      <c r="F29" s="1" t="s">
        <v>11</v>
      </c>
      <c r="H29" s="15">
        <f>SUM(H3:H27)</f>
        <v>0</v>
      </c>
      <c r="I29" s="15">
        <f>SUM(I3:I27)</f>
        <v>0</v>
      </c>
      <c r="K29" s="18">
        <f>SUM(K3:K27)</f>
        <v>1197.94</v>
      </c>
    </row>
    <row r="30" spans="1:11">
      <c r="A30" s="7"/>
      <c r="C30" s="3"/>
      <c r="D30" s="3"/>
      <c r="F30" s="1" t="s">
        <v>9</v>
      </c>
      <c r="H30" s="16"/>
      <c r="I30" s="16"/>
    </row>
    <row r="31" spans="1:11">
      <c r="A31" s="7"/>
      <c r="D31" s="3"/>
      <c r="F31" s="1" t="s">
        <v>12</v>
      </c>
      <c r="H31" s="15">
        <f>H29-H30</f>
        <v>0</v>
      </c>
      <c r="I31" s="15">
        <f>I29-I30</f>
        <v>0</v>
      </c>
    </row>
    <row r="32" spans="1:11">
      <c r="A32" s="7"/>
      <c r="C32" s="3"/>
      <c r="D32" s="3"/>
      <c r="H32" s="15"/>
      <c r="I32" s="15"/>
    </row>
    <row r="33" spans="1:9">
      <c r="A33" s="7"/>
      <c r="C33" s="3"/>
      <c r="F33" s="1" t="s">
        <v>10</v>
      </c>
      <c r="H33" s="16"/>
      <c r="I33" s="16"/>
    </row>
    <row r="34" spans="1:9">
      <c r="A34" s="7"/>
      <c r="C34" s="3"/>
      <c r="F34" s="1" t="s">
        <v>13</v>
      </c>
      <c r="H34" s="17">
        <f>H31+H33</f>
        <v>0</v>
      </c>
      <c r="I34" s="17">
        <f>I31+I33</f>
        <v>0</v>
      </c>
    </row>
    <row r="35" spans="1:9">
      <c r="A35" s="7"/>
      <c r="H35" s="8"/>
      <c r="I35" s="8"/>
    </row>
    <row r="36" spans="1:9">
      <c r="H36" s="8"/>
      <c r="I36" s="8"/>
    </row>
    <row r="37" spans="1:9">
      <c r="H37" s="8"/>
      <c r="I37" s="8"/>
    </row>
    <row r="38" spans="1:9">
      <c r="H38" s="8"/>
      <c r="I38" s="8"/>
    </row>
    <row r="39" spans="1:9">
      <c r="H39" s="8"/>
      <c r="I39" s="8"/>
    </row>
    <row r="40" spans="1:9">
      <c r="H40" s="8"/>
      <c r="I40" s="8"/>
    </row>
    <row r="41" spans="1:9">
      <c r="H41" s="8"/>
      <c r="I41" s="8"/>
    </row>
    <row r="42" spans="1:9">
      <c r="H42" s="8"/>
      <c r="I42" s="8"/>
    </row>
    <row r="43" spans="1:9">
      <c r="H43" s="8"/>
      <c r="I43" s="8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K57"/>
  <sheetViews>
    <sheetView zoomScale="75" zoomScaleNormal="75" workbookViewId="0">
      <selection activeCell="B16" sqref="B16"/>
    </sheetView>
  </sheetViews>
  <sheetFormatPr baseColWidth="10" defaultRowHeight="15"/>
  <cols>
    <col min="1" max="1" width="11.5703125" bestFit="1" customWidth="1"/>
    <col min="2" max="2" width="43.140625" customWidth="1"/>
    <col min="3" max="4" width="17.7109375" style="2" customWidth="1"/>
    <col min="6" max="6" width="11.42578125" customWidth="1"/>
    <col min="7" max="7" width="42.85546875" customWidth="1"/>
    <col min="8" max="9" width="14.7109375" style="9" customWidth="1"/>
    <col min="10" max="10" width="2.7109375" customWidth="1"/>
    <col min="11" max="11" width="14.7109375" customWidth="1"/>
  </cols>
  <sheetData>
    <row r="1" spans="1:11" ht="55.5" customHeight="1" thickBot="1">
      <c r="A1" s="4" t="s">
        <v>0</v>
      </c>
      <c r="B1" s="5" t="s">
        <v>3</v>
      </c>
      <c r="C1" s="6" t="s">
        <v>1</v>
      </c>
      <c r="D1" s="12" t="s">
        <v>2</v>
      </c>
      <c r="F1" s="4" t="s">
        <v>0</v>
      </c>
      <c r="G1" s="5" t="s">
        <v>3</v>
      </c>
      <c r="H1" s="11" t="s">
        <v>7</v>
      </c>
      <c r="I1" s="11" t="s">
        <v>8</v>
      </c>
      <c r="K1" s="11" t="s">
        <v>14</v>
      </c>
    </row>
    <row r="2" spans="1:11">
      <c r="C2" s="8"/>
      <c r="D2" s="8"/>
      <c r="H2" s="8"/>
      <c r="I2" s="8"/>
      <c r="K2" s="8"/>
    </row>
    <row r="3" spans="1:11">
      <c r="A3" s="29"/>
      <c r="B3" t="str">
        <f>Fixkosten!A3</f>
        <v>Miete</v>
      </c>
      <c r="C3" s="3"/>
      <c r="D3" s="3">
        <f>Fixkosten!C3</f>
        <v>540.5</v>
      </c>
      <c r="F3" s="13">
        <v>40182</v>
      </c>
      <c r="G3" t="s">
        <v>6</v>
      </c>
      <c r="H3" s="10"/>
      <c r="I3" s="10"/>
      <c r="K3" s="10">
        <v>1081</v>
      </c>
    </row>
    <row r="4" spans="1:11">
      <c r="A4" s="29"/>
      <c r="B4" t="str">
        <f>Fixkosten!A4</f>
        <v>Haushaltskasse</v>
      </c>
      <c r="C4" s="3"/>
      <c r="D4" s="3">
        <f>Fixkosten!C4</f>
        <v>120</v>
      </c>
      <c r="F4" s="13">
        <v>40206</v>
      </c>
      <c r="G4" t="s">
        <v>25</v>
      </c>
      <c r="H4" s="10"/>
      <c r="I4" s="10"/>
      <c r="K4" s="10">
        <v>63</v>
      </c>
    </row>
    <row r="5" spans="1:11">
      <c r="A5" s="29"/>
      <c r="B5" t="str">
        <f>Fixkosten!A5</f>
        <v>Kontoführungsgebühr</v>
      </c>
      <c r="C5" s="3"/>
      <c r="D5" s="3">
        <f>Fixkosten!C5</f>
        <v>4.4800000000000004</v>
      </c>
      <c r="F5" s="7"/>
      <c r="H5" s="10"/>
      <c r="K5" s="10"/>
    </row>
    <row r="6" spans="1:11">
      <c r="A6" s="29"/>
      <c r="B6" t="str">
        <f>Fixkosten!A6</f>
        <v>Sparvertrag</v>
      </c>
      <c r="C6" s="3"/>
      <c r="D6" s="3">
        <f>Fixkosten!C6</f>
        <v>102.26</v>
      </c>
      <c r="F6" s="7"/>
      <c r="I6" s="10"/>
      <c r="K6" s="10"/>
    </row>
    <row r="7" spans="1:11">
      <c r="A7" s="29"/>
      <c r="B7" t="str">
        <f>Fixkosten!A7</f>
        <v>Allianz Rentenversicherung</v>
      </c>
      <c r="C7" s="3"/>
      <c r="D7" s="3">
        <f>Fixkosten!C7</f>
        <v>62.22</v>
      </c>
      <c r="F7" s="7"/>
      <c r="H7" s="10"/>
      <c r="I7" s="10"/>
      <c r="K7" s="10"/>
    </row>
    <row r="8" spans="1:11">
      <c r="A8" s="30"/>
      <c r="B8" t="str">
        <f>Fixkosten!A8</f>
        <v>Fitness First</v>
      </c>
      <c r="C8" s="3"/>
      <c r="D8" s="3">
        <f>Fixkosten!C8</f>
        <v>49</v>
      </c>
      <c r="F8" s="7"/>
      <c r="I8" s="10"/>
      <c r="K8" s="10"/>
    </row>
    <row r="9" spans="1:11">
      <c r="A9" s="30"/>
      <c r="B9" t="str">
        <f>Fixkosten!A9</f>
        <v>Handy</v>
      </c>
      <c r="C9" s="3"/>
      <c r="D9" s="3">
        <f>Fixkosten!C9</f>
        <v>49.94</v>
      </c>
      <c r="F9" s="7"/>
      <c r="H9" s="10"/>
      <c r="I9" s="10"/>
      <c r="K9" s="10"/>
    </row>
    <row r="10" spans="1:11">
      <c r="A10" s="30"/>
      <c r="B10" t="str">
        <f>Fixkosten!A10</f>
        <v>Gut Aiderbichl</v>
      </c>
      <c r="C10" s="3"/>
      <c r="D10" s="3">
        <f>Fixkosten!C10</f>
        <v>10</v>
      </c>
      <c r="F10" s="7"/>
      <c r="H10" s="10"/>
      <c r="I10" s="10"/>
      <c r="K10" s="10"/>
    </row>
    <row r="11" spans="1:11">
      <c r="A11" s="30"/>
      <c r="B11" t="str">
        <f>Fixkosten!A11</f>
        <v>Bkk Gesundheit</v>
      </c>
      <c r="C11" s="3"/>
      <c r="D11" s="3">
        <f>Fixkosten!C11</f>
        <v>8</v>
      </c>
      <c r="F11" s="7"/>
      <c r="K11" s="10"/>
    </row>
    <row r="12" spans="1:11">
      <c r="A12" s="30"/>
      <c r="B12" t="str">
        <f>Fixkosten!A12</f>
        <v>Ergo Zahnzusatzversicherung</v>
      </c>
      <c r="C12" s="3"/>
      <c r="D12" s="3">
        <f>Fixkosten!C12</f>
        <v>19.7</v>
      </c>
      <c r="F12" s="7"/>
      <c r="H12" s="10"/>
      <c r="I12" s="10"/>
      <c r="K12" s="10"/>
    </row>
    <row r="13" spans="1:11">
      <c r="A13" s="30"/>
      <c r="B13" t="str">
        <f>Fixkosten!A13</f>
        <v>Dauerauftrag Eltern Schule</v>
      </c>
      <c r="C13" s="3"/>
      <c r="D13" s="3">
        <f>Fixkosten!C13</f>
        <v>0</v>
      </c>
      <c r="F13" s="7"/>
      <c r="H13" s="10"/>
      <c r="I13" s="10"/>
      <c r="K13" s="10"/>
    </row>
    <row r="14" spans="1:11">
      <c r="A14" s="30"/>
      <c r="B14" s="27"/>
      <c r="C14" s="37"/>
      <c r="D14" s="38"/>
      <c r="F14" s="7"/>
      <c r="H14" s="10"/>
      <c r="I14" s="10"/>
      <c r="K14" s="10"/>
    </row>
    <row r="15" spans="1:11">
      <c r="A15" s="7"/>
      <c r="C15" s="3"/>
      <c r="D15" s="3"/>
      <c r="F15" s="7"/>
      <c r="H15" s="10"/>
      <c r="I15" s="10"/>
      <c r="K15" s="10"/>
    </row>
    <row r="16" spans="1:11">
      <c r="A16" s="7"/>
      <c r="C16" s="3"/>
      <c r="D16" s="3"/>
      <c r="F16" s="7"/>
      <c r="H16" s="10"/>
      <c r="I16" s="10"/>
      <c r="K16" s="10"/>
    </row>
    <row r="17" spans="1:11">
      <c r="A17" s="7"/>
      <c r="C17" s="3"/>
      <c r="D17" s="3"/>
      <c r="F17" s="7"/>
      <c r="H17" s="10"/>
      <c r="I17" s="10"/>
      <c r="K17" s="10"/>
    </row>
    <row r="18" spans="1:11">
      <c r="A18" s="7"/>
      <c r="C18" s="3"/>
      <c r="D18" s="3"/>
      <c r="F18" s="7"/>
      <c r="H18" s="10"/>
      <c r="I18" s="10"/>
      <c r="K18" s="10"/>
    </row>
    <row r="19" spans="1:11">
      <c r="A19" s="7"/>
      <c r="C19" s="3"/>
      <c r="D19" s="3"/>
      <c r="F19" s="7"/>
      <c r="H19" s="10"/>
      <c r="I19" s="10"/>
      <c r="K19" s="10"/>
    </row>
    <row r="20" spans="1:11">
      <c r="A20" s="7"/>
      <c r="C20" s="3"/>
      <c r="D20" s="3"/>
      <c r="F20" s="7"/>
      <c r="H20" s="10"/>
      <c r="I20" s="10"/>
      <c r="K20" s="10"/>
    </row>
    <row r="21" spans="1:11">
      <c r="A21" s="7"/>
      <c r="C21" s="3"/>
      <c r="D21" s="3"/>
      <c r="H21" s="10"/>
      <c r="I21" s="10"/>
      <c r="K21" s="10"/>
    </row>
    <row r="22" spans="1:11">
      <c r="A22" s="7"/>
      <c r="C22" s="3"/>
      <c r="D22" s="3"/>
      <c r="H22" s="10"/>
      <c r="I22" s="10"/>
      <c r="K22" s="10"/>
    </row>
    <row r="23" spans="1:11">
      <c r="A23" s="7"/>
      <c r="C23" s="3"/>
      <c r="D23" s="3"/>
      <c r="H23" s="10"/>
      <c r="I23" s="10"/>
      <c r="K23" s="10"/>
    </row>
    <row r="24" spans="1:11">
      <c r="A24" s="7"/>
      <c r="C24" s="3"/>
      <c r="D24" s="3"/>
      <c r="H24" s="10"/>
      <c r="I24" s="10"/>
      <c r="K24" s="10"/>
    </row>
    <row r="25" spans="1:11">
      <c r="A25" s="7"/>
      <c r="C25" s="3"/>
      <c r="D25" s="3"/>
      <c r="H25" s="10"/>
      <c r="I25" s="10"/>
      <c r="K25" s="10"/>
    </row>
    <row r="26" spans="1:11">
      <c r="A26" s="7"/>
      <c r="C26" s="3"/>
      <c r="D26" s="3"/>
      <c r="H26" s="10"/>
      <c r="I26" s="10"/>
      <c r="K26" s="10"/>
    </row>
    <row r="27" spans="1:11">
      <c r="A27" s="7"/>
      <c r="D27" s="3"/>
      <c r="H27" s="10"/>
      <c r="I27" s="10"/>
      <c r="K27" s="10"/>
    </row>
    <row r="28" spans="1:11">
      <c r="A28" s="7"/>
      <c r="C28" s="3"/>
      <c r="D28" s="3"/>
      <c r="H28" s="15"/>
      <c r="I28" s="15"/>
    </row>
    <row r="29" spans="1:11">
      <c r="A29" s="7"/>
      <c r="C29" s="3"/>
      <c r="D29" s="3"/>
      <c r="F29" s="1" t="s">
        <v>11</v>
      </c>
      <c r="H29" s="15">
        <f>SUM(H3:H27)</f>
        <v>0</v>
      </c>
      <c r="I29" s="15">
        <f>SUM(I3:I27)</f>
        <v>0</v>
      </c>
      <c r="K29" s="18">
        <f>SUM(K3:K27)</f>
        <v>1144</v>
      </c>
    </row>
    <row r="30" spans="1:11">
      <c r="A30" s="7"/>
      <c r="C30" s="3"/>
      <c r="D30" s="3"/>
      <c r="F30" s="1" t="s">
        <v>9</v>
      </c>
      <c r="H30" s="16"/>
      <c r="I30" s="16"/>
    </row>
    <row r="31" spans="1:11">
      <c r="A31" s="7"/>
      <c r="D31" s="3"/>
      <c r="F31" s="1" t="s">
        <v>12</v>
      </c>
      <c r="H31" s="15">
        <f>H29-H30</f>
        <v>0</v>
      </c>
      <c r="I31" s="15">
        <f>I29-I30</f>
        <v>0</v>
      </c>
    </row>
    <row r="32" spans="1:11">
      <c r="A32" s="7"/>
      <c r="C32" s="3"/>
      <c r="D32" s="3"/>
      <c r="H32" s="15"/>
      <c r="I32" s="15"/>
    </row>
    <row r="33" spans="1:9">
      <c r="A33" s="7"/>
      <c r="F33" s="1" t="s">
        <v>10</v>
      </c>
      <c r="H33" s="16"/>
      <c r="I33" s="16"/>
    </row>
    <row r="34" spans="1:9">
      <c r="A34" s="7"/>
      <c r="F34" s="1" t="s">
        <v>13</v>
      </c>
      <c r="H34" s="17">
        <f>H31+H33</f>
        <v>0</v>
      </c>
      <c r="I34" s="17">
        <f>I31+I33</f>
        <v>0</v>
      </c>
    </row>
    <row r="35" spans="1:9">
      <c r="H35" s="8"/>
      <c r="I35" s="8"/>
    </row>
    <row r="36" spans="1:9">
      <c r="H36" s="8"/>
      <c r="I36" s="8"/>
    </row>
    <row r="37" spans="1:9">
      <c r="A37" s="7"/>
      <c r="C37" s="3"/>
      <c r="H37" s="8"/>
      <c r="I37" s="8"/>
    </row>
    <row r="38" spans="1:9">
      <c r="A38" s="7"/>
      <c r="C38" s="3"/>
      <c r="H38" s="8"/>
      <c r="I38" s="8"/>
    </row>
    <row r="39" spans="1:9">
      <c r="A39" s="7"/>
      <c r="C39" s="3"/>
      <c r="H39" s="8"/>
      <c r="I39" s="8"/>
    </row>
    <row r="40" spans="1:9">
      <c r="A40" s="7"/>
      <c r="C40" s="3"/>
      <c r="H40" s="8"/>
      <c r="I40" s="8"/>
    </row>
    <row r="41" spans="1:9">
      <c r="C41" s="3"/>
      <c r="H41" s="8"/>
      <c r="I41" s="8"/>
    </row>
    <row r="42" spans="1:9">
      <c r="C42" s="3"/>
      <c r="H42" s="8"/>
      <c r="I42" s="8"/>
    </row>
    <row r="43" spans="1:9">
      <c r="C43" s="3"/>
      <c r="H43" s="8"/>
      <c r="I43" s="8"/>
    </row>
    <row r="44" spans="1:9">
      <c r="C44" s="3"/>
    </row>
    <row r="45" spans="1:9">
      <c r="C45" s="3"/>
    </row>
    <row r="46" spans="1:9">
      <c r="C46" s="3"/>
    </row>
    <row r="47" spans="1:9">
      <c r="C47" s="3"/>
    </row>
    <row r="48" spans="1:9">
      <c r="C48" s="3"/>
    </row>
    <row r="49" spans="3:3">
      <c r="C49" s="3"/>
    </row>
    <row r="50" spans="3:3">
      <c r="C50" s="3"/>
    </row>
    <row r="51" spans="3:3">
      <c r="C51" s="3"/>
    </row>
    <row r="52" spans="3:3">
      <c r="C52" s="3"/>
    </row>
    <row r="53" spans="3:3">
      <c r="C53" s="3"/>
    </row>
    <row r="54" spans="3:3">
      <c r="C54" s="3"/>
    </row>
    <row r="55" spans="3:3">
      <c r="C55" s="3"/>
    </row>
    <row r="56" spans="3:3">
      <c r="C56" s="3"/>
    </row>
    <row r="57" spans="3:3">
      <c r="C57" s="3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K43"/>
  <sheetViews>
    <sheetView zoomScale="75" zoomScaleNormal="75" workbookViewId="0">
      <selection activeCell="B15" sqref="B15"/>
    </sheetView>
  </sheetViews>
  <sheetFormatPr baseColWidth="10" defaultRowHeight="15"/>
  <cols>
    <col min="1" max="1" width="11.5703125" bestFit="1" customWidth="1"/>
    <col min="2" max="2" width="43.140625" customWidth="1"/>
    <col min="3" max="4" width="17.7109375" style="2" customWidth="1"/>
    <col min="6" max="6" width="11.42578125" customWidth="1"/>
    <col min="7" max="7" width="42.85546875" customWidth="1"/>
    <col min="8" max="9" width="14.7109375" style="9" customWidth="1"/>
    <col min="10" max="10" width="2.7109375" customWidth="1"/>
    <col min="11" max="11" width="14.7109375" customWidth="1"/>
  </cols>
  <sheetData>
    <row r="1" spans="1:11" ht="55.5" customHeight="1" thickBot="1">
      <c r="A1" s="4" t="s">
        <v>0</v>
      </c>
      <c r="B1" s="5" t="s">
        <v>3</v>
      </c>
      <c r="C1" s="6" t="s">
        <v>1</v>
      </c>
      <c r="D1" s="12" t="s">
        <v>2</v>
      </c>
      <c r="F1" s="4" t="s">
        <v>0</v>
      </c>
      <c r="G1" s="5" t="s">
        <v>3</v>
      </c>
      <c r="H1" s="11" t="s">
        <v>7</v>
      </c>
      <c r="I1" s="11" t="s">
        <v>8</v>
      </c>
      <c r="K1" s="11" t="s">
        <v>14</v>
      </c>
    </row>
    <row r="2" spans="1:11">
      <c r="C2" s="8"/>
      <c r="D2" s="8"/>
      <c r="H2" s="8"/>
      <c r="I2" s="8"/>
      <c r="K2" s="8"/>
    </row>
    <row r="3" spans="1:11">
      <c r="A3" s="13"/>
      <c r="B3" t="str">
        <f>Fixkosten!A3</f>
        <v>Miete</v>
      </c>
      <c r="C3" s="3"/>
      <c r="D3" s="3">
        <f>Fixkosten!C3</f>
        <v>540.5</v>
      </c>
      <c r="F3" s="13">
        <v>40182</v>
      </c>
      <c r="G3" t="s">
        <v>6</v>
      </c>
      <c r="H3" s="10"/>
      <c r="I3" s="10"/>
      <c r="K3" s="10">
        <v>1081</v>
      </c>
    </row>
    <row r="4" spans="1:11">
      <c r="A4" s="13"/>
      <c r="B4" t="str">
        <f>Fixkosten!A4</f>
        <v>Haushaltskasse</v>
      </c>
      <c r="C4" s="3"/>
      <c r="D4" s="3">
        <f>Fixkosten!C4</f>
        <v>120</v>
      </c>
      <c r="F4" s="13">
        <v>40206</v>
      </c>
      <c r="G4" t="s">
        <v>25</v>
      </c>
      <c r="H4" s="10"/>
      <c r="I4" s="10"/>
      <c r="K4" s="10">
        <v>63</v>
      </c>
    </row>
    <row r="5" spans="1:11">
      <c r="A5" s="13"/>
      <c r="B5" t="str">
        <f>Fixkosten!A5</f>
        <v>Kontoführungsgebühr</v>
      </c>
      <c r="C5" s="3"/>
      <c r="D5" s="3">
        <f>Fixkosten!C5</f>
        <v>4.4800000000000004</v>
      </c>
      <c r="F5" s="7"/>
      <c r="H5" s="10"/>
      <c r="I5" s="10"/>
      <c r="K5" s="10"/>
    </row>
    <row r="6" spans="1:11">
      <c r="A6" s="13"/>
      <c r="B6" t="str">
        <f>Fixkosten!A6</f>
        <v>Sparvertrag</v>
      </c>
      <c r="C6" s="3"/>
      <c r="D6" s="3">
        <f>Fixkosten!C6</f>
        <v>102.26</v>
      </c>
      <c r="F6" s="7"/>
      <c r="H6" s="10"/>
      <c r="I6" s="10"/>
      <c r="K6" s="10"/>
    </row>
    <row r="7" spans="1:11">
      <c r="A7" s="13"/>
      <c r="B7" t="str">
        <f>Fixkosten!A7</f>
        <v>Allianz Rentenversicherung</v>
      </c>
      <c r="C7" s="3"/>
      <c r="D7" s="3">
        <f>Fixkosten!C7</f>
        <v>62.22</v>
      </c>
      <c r="F7" s="7"/>
      <c r="H7" s="10"/>
      <c r="I7" s="10"/>
      <c r="K7" s="10"/>
    </row>
    <row r="8" spans="1:11">
      <c r="A8" s="31"/>
      <c r="B8" t="str">
        <f>Fixkosten!A8</f>
        <v>Fitness First</v>
      </c>
      <c r="C8" s="3"/>
      <c r="D8" s="3">
        <f>Fixkosten!C8</f>
        <v>49</v>
      </c>
      <c r="F8" s="7"/>
      <c r="K8" s="10"/>
    </row>
    <row r="9" spans="1:11">
      <c r="A9" s="13"/>
      <c r="B9" t="str">
        <f>Fixkosten!A9</f>
        <v>Handy</v>
      </c>
      <c r="C9" s="3"/>
      <c r="D9" s="3">
        <f>Fixkosten!C9</f>
        <v>49.94</v>
      </c>
      <c r="F9" s="7"/>
      <c r="H9" s="10"/>
      <c r="I9" s="10"/>
      <c r="K9" s="10"/>
    </row>
    <row r="10" spans="1:11">
      <c r="A10" s="13"/>
      <c r="B10" t="str">
        <f>Fixkosten!A10</f>
        <v>Gut Aiderbichl</v>
      </c>
      <c r="C10" s="3"/>
      <c r="D10" s="3">
        <f>Fixkosten!C10</f>
        <v>10</v>
      </c>
      <c r="F10" s="7"/>
      <c r="H10" s="10"/>
      <c r="I10" s="10"/>
      <c r="K10" s="10"/>
    </row>
    <row r="11" spans="1:11">
      <c r="A11" s="13"/>
      <c r="B11" t="str">
        <f>Fixkosten!A11</f>
        <v>Bkk Gesundheit</v>
      </c>
      <c r="C11" s="3"/>
      <c r="D11" s="3">
        <f>Fixkosten!C11</f>
        <v>8</v>
      </c>
      <c r="F11" s="7"/>
      <c r="H11" s="10"/>
      <c r="I11" s="10"/>
      <c r="K11" s="10"/>
    </row>
    <row r="12" spans="1:11">
      <c r="A12" s="13"/>
      <c r="B12" t="str">
        <f>Fixkosten!A12</f>
        <v>Ergo Zahnzusatzversicherung</v>
      </c>
      <c r="C12" s="3"/>
      <c r="D12" s="3">
        <f>Fixkosten!C12</f>
        <v>19.7</v>
      </c>
      <c r="F12" s="7"/>
      <c r="H12" s="10"/>
      <c r="I12" s="10"/>
      <c r="K12" s="10"/>
    </row>
    <row r="13" spans="1:11">
      <c r="A13" s="13"/>
      <c r="B13" t="str">
        <f>Fixkosten!A13</f>
        <v>Dauerauftrag Eltern Schule</v>
      </c>
      <c r="C13" s="3"/>
      <c r="D13" s="3">
        <f>Fixkosten!C13</f>
        <v>0</v>
      </c>
      <c r="F13" s="7"/>
      <c r="H13" s="10"/>
      <c r="I13" s="10"/>
      <c r="K13" s="10"/>
    </row>
    <row r="14" spans="1:11">
      <c r="A14" s="13"/>
      <c r="B14" s="25"/>
      <c r="D14" s="33"/>
      <c r="F14" s="7"/>
      <c r="H14" s="10"/>
      <c r="I14" s="10"/>
      <c r="K14" s="10"/>
    </row>
    <row r="15" spans="1:11">
      <c r="A15" s="13"/>
      <c r="B15" s="34" t="str">
        <f>Fixkosten!A40</f>
        <v>Domainkosten protectorange.de</v>
      </c>
      <c r="D15" s="38">
        <f>Fixkosten!C40</f>
        <v>12.9</v>
      </c>
      <c r="F15" s="7"/>
      <c r="H15" s="10"/>
      <c r="I15" s="10"/>
      <c r="K15" s="10"/>
    </row>
    <row r="16" spans="1:11">
      <c r="A16" s="7"/>
      <c r="B16" s="34"/>
      <c r="C16" s="3"/>
      <c r="D16" s="35"/>
      <c r="H16" s="10"/>
      <c r="I16" s="10"/>
      <c r="K16" s="10"/>
    </row>
    <row r="17" spans="1:11">
      <c r="A17" s="7"/>
      <c r="C17" s="3"/>
      <c r="D17" s="3"/>
      <c r="H17" s="10"/>
      <c r="I17" s="10"/>
      <c r="K17" s="10"/>
    </row>
    <row r="18" spans="1:11">
      <c r="A18" s="7"/>
      <c r="C18" s="3"/>
      <c r="D18" s="3"/>
      <c r="H18" s="10"/>
      <c r="I18" s="10"/>
      <c r="K18" s="10"/>
    </row>
    <row r="19" spans="1:11">
      <c r="A19" s="7"/>
      <c r="C19" s="3"/>
      <c r="D19" s="3"/>
      <c r="H19" s="10"/>
      <c r="I19" s="10"/>
      <c r="K19" s="10"/>
    </row>
    <row r="20" spans="1:11">
      <c r="A20" s="7"/>
      <c r="C20" s="3"/>
      <c r="D20" s="3"/>
      <c r="H20" s="10"/>
      <c r="I20" s="10"/>
      <c r="K20" s="10"/>
    </row>
    <row r="21" spans="1:11">
      <c r="A21" s="7"/>
      <c r="C21" s="3"/>
      <c r="D21" s="3"/>
      <c r="H21" s="10"/>
      <c r="I21" s="10"/>
      <c r="K21" s="10"/>
    </row>
    <row r="22" spans="1:11">
      <c r="A22" s="7"/>
      <c r="C22" s="3"/>
      <c r="D22" s="3"/>
      <c r="H22" s="10"/>
      <c r="I22" s="10"/>
      <c r="K22" s="10"/>
    </row>
    <row r="23" spans="1:11">
      <c r="A23" s="7"/>
      <c r="C23" s="3"/>
      <c r="D23" s="3"/>
      <c r="H23" s="10"/>
      <c r="I23" s="10"/>
      <c r="K23" s="10"/>
    </row>
    <row r="24" spans="1:11">
      <c r="A24" s="7"/>
      <c r="C24" s="3"/>
      <c r="D24" s="3"/>
      <c r="H24" s="10"/>
      <c r="I24" s="10"/>
      <c r="K24" s="10"/>
    </row>
    <row r="25" spans="1:11">
      <c r="C25" s="3"/>
      <c r="D25" s="3"/>
      <c r="H25" s="10"/>
      <c r="I25" s="10"/>
      <c r="K25" s="10"/>
    </row>
    <row r="26" spans="1:11">
      <c r="A26" s="7"/>
      <c r="C26" s="3"/>
      <c r="D26" s="3"/>
      <c r="H26" s="10"/>
      <c r="I26" s="10"/>
      <c r="K26" s="10"/>
    </row>
    <row r="27" spans="1:11">
      <c r="A27" s="7"/>
      <c r="C27" s="3"/>
      <c r="D27" s="3"/>
      <c r="H27" s="10"/>
      <c r="I27" s="10"/>
      <c r="K27" s="10"/>
    </row>
    <row r="28" spans="1:11">
      <c r="A28" s="7"/>
      <c r="C28" s="3"/>
      <c r="D28" s="3"/>
      <c r="H28" s="15"/>
      <c r="I28" s="15"/>
    </row>
    <row r="29" spans="1:11">
      <c r="A29" s="7"/>
      <c r="C29" s="3"/>
      <c r="D29" s="3"/>
      <c r="F29" s="1" t="s">
        <v>11</v>
      </c>
      <c r="H29" s="15">
        <f>SUM(H3:H27)</f>
        <v>0</v>
      </c>
      <c r="I29" s="15">
        <f>SUM(I3:I27)</f>
        <v>0</v>
      </c>
      <c r="K29" s="18">
        <f>SUM(K3:K27)</f>
        <v>1144</v>
      </c>
    </row>
    <row r="30" spans="1:11">
      <c r="A30" s="7"/>
      <c r="C30" s="3"/>
      <c r="D30" s="3"/>
      <c r="F30" s="1" t="s">
        <v>9</v>
      </c>
      <c r="H30" s="16"/>
      <c r="I30" s="16"/>
    </row>
    <row r="31" spans="1:11">
      <c r="A31" s="7"/>
      <c r="C31" s="3"/>
      <c r="D31" s="3"/>
      <c r="F31" s="1" t="s">
        <v>12</v>
      </c>
      <c r="H31" s="15">
        <f>H29-H30</f>
        <v>0</v>
      </c>
      <c r="I31" s="15">
        <f>I29-I30</f>
        <v>0</v>
      </c>
    </row>
    <row r="32" spans="1:11">
      <c r="A32" s="7"/>
      <c r="C32" s="3"/>
      <c r="D32" s="3"/>
      <c r="H32" s="15"/>
      <c r="I32" s="15"/>
    </row>
    <row r="33" spans="6:9">
      <c r="F33" s="1" t="s">
        <v>10</v>
      </c>
      <c r="H33" s="16"/>
      <c r="I33" s="16"/>
    </row>
    <row r="34" spans="6:9">
      <c r="F34" s="1" t="s">
        <v>13</v>
      </c>
      <c r="H34" s="17">
        <f>H31+H33</f>
        <v>0</v>
      </c>
      <c r="I34" s="17">
        <f>I31+I33</f>
        <v>0</v>
      </c>
    </row>
    <row r="35" spans="6:9">
      <c r="H35" s="8"/>
      <c r="I35" s="8"/>
    </row>
    <row r="36" spans="6:9">
      <c r="H36" s="8"/>
      <c r="I36" s="8"/>
    </row>
    <row r="37" spans="6:9">
      <c r="H37" s="8"/>
      <c r="I37" s="8"/>
    </row>
    <row r="38" spans="6:9">
      <c r="H38" s="8"/>
      <c r="I38" s="8"/>
    </row>
    <row r="39" spans="6:9">
      <c r="H39" s="8"/>
      <c r="I39" s="8"/>
    </row>
    <row r="40" spans="6:9">
      <c r="H40" s="8"/>
      <c r="I40" s="8"/>
    </row>
    <row r="41" spans="6:9">
      <c r="H41" s="8"/>
      <c r="I41" s="8"/>
    </row>
    <row r="42" spans="6:9">
      <c r="H42" s="8"/>
      <c r="I42" s="8"/>
    </row>
    <row r="43" spans="6:9">
      <c r="H43" s="8"/>
      <c r="I43" s="8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K43"/>
  <sheetViews>
    <sheetView zoomScale="75" zoomScaleNormal="75" workbookViewId="0">
      <selection activeCell="B15" sqref="B15"/>
    </sheetView>
  </sheetViews>
  <sheetFormatPr baseColWidth="10" defaultRowHeight="15"/>
  <cols>
    <col min="2" max="2" width="43.140625" customWidth="1"/>
    <col min="3" max="4" width="17.7109375" style="2" customWidth="1"/>
    <col min="6" max="6" width="11.42578125" customWidth="1"/>
    <col min="7" max="7" width="42.85546875" customWidth="1"/>
    <col min="8" max="9" width="14.7109375" style="9" customWidth="1"/>
    <col min="10" max="10" width="2.7109375" customWidth="1"/>
    <col min="11" max="11" width="14.7109375" customWidth="1"/>
  </cols>
  <sheetData>
    <row r="1" spans="1:11" ht="55.5" customHeight="1" thickBot="1">
      <c r="A1" s="4" t="s">
        <v>0</v>
      </c>
      <c r="B1" s="5" t="s">
        <v>3</v>
      </c>
      <c r="C1" s="6" t="s">
        <v>1</v>
      </c>
      <c r="D1" s="12" t="s">
        <v>2</v>
      </c>
      <c r="F1" s="4" t="s">
        <v>0</v>
      </c>
      <c r="G1" s="5" t="s">
        <v>3</v>
      </c>
      <c r="H1" s="11" t="s">
        <v>7</v>
      </c>
      <c r="I1" s="11" t="s">
        <v>8</v>
      </c>
      <c r="K1" s="11" t="s">
        <v>14</v>
      </c>
    </row>
    <row r="2" spans="1:11">
      <c r="C2" s="8"/>
      <c r="D2" s="8"/>
      <c r="H2" s="8"/>
      <c r="I2" s="8"/>
      <c r="K2" s="8"/>
    </row>
    <row r="3" spans="1:11">
      <c r="A3" s="31"/>
      <c r="B3" t="str">
        <f>Fixkosten!A3</f>
        <v>Miete</v>
      </c>
      <c r="C3" s="3"/>
      <c r="D3" s="3">
        <f>Fixkosten!C3</f>
        <v>540.5</v>
      </c>
      <c r="F3" s="13"/>
      <c r="G3" t="s">
        <v>6</v>
      </c>
      <c r="H3" s="10"/>
      <c r="I3" s="10"/>
      <c r="K3" s="10">
        <v>1081</v>
      </c>
    </row>
    <row r="4" spans="1:11">
      <c r="A4" s="31"/>
      <c r="B4" t="str">
        <f>Fixkosten!A4</f>
        <v>Haushaltskasse</v>
      </c>
      <c r="C4" s="3"/>
      <c r="D4" s="3">
        <f>Fixkosten!C4</f>
        <v>120</v>
      </c>
      <c r="F4" s="13"/>
      <c r="G4" t="s">
        <v>25</v>
      </c>
      <c r="H4" s="10"/>
      <c r="I4" s="10"/>
      <c r="K4" s="10">
        <v>63</v>
      </c>
    </row>
    <row r="5" spans="1:11">
      <c r="A5" s="31"/>
      <c r="B5" t="str">
        <f>Fixkosten!A5</f>
        <v>Kontoführungsgebühr</v>
      </c>
      <c r="C5" s="3"/>
      <c r="D5" s="3">
        <f>Fixkosten!C5</f>
        <v>4.4800000000000004</v>
      </c>
      <c r="F5" s="13"/>
      <c r="H5" s="10"/>
      <c r="I5" s="10"/>
    </row>
    <row r="6" spans="1:11">
      <c r="A6" s="31"/>
      <c r="B6" t="str">
        <f>Fixkosten!A6</f>
        <v>Sparvertrag</v>
      </c>
      <c r="C6" s="3"/>
      <c r="D6" s="3">
        <f>Fixkosten!C6</f>
        <v>102.26</v>
      </c>
      <c r="F6" s="13"/>
      <c r="H6" s="10"/>
      <c r="I6" s="10"/>
      <c r="K6" s="10"/>
    </row>
    <row r="7" spans="1:11">
      <c r="A7" s="13"/>
      <c r="B7" t="str">
        <f>Fixkosten!A7</f>
        <v>Allianz Rentenversicherung</v>
      </c>
      <c r="C7" s="3"/>
      <c r="D7" s="3">
        <f>Fixkosten!C7</f>
        <v>62.22</v>
      </c>
      <c r="F7" s="13"/>
      <c r="H7" s="10"/>
      <c r="I7" s="10"/>
      <c r="K7" s="10"/>
    </row>
    <row r="8" spans="1:11">
      <c r="A8" s="31"/>
      <c r="B8" t="str">
        <f>Fixkosten!A8</f>
        <v>Fitness First</v>
      </c>
      <c r="C8" s="3"/>
      <c r="D8" s="3">
        <f>Fixkosten!C8</f>
        <v>49</v>
      </c>
      <c r="F8" s="13"/>
      <c r="H8" s="10"/>
      <c r="I8" s="10"/>
      <c r="K8" s="10"/>
    </row>
    <row r="9" spans="1:11">
      <c r="A9" s="13"/>
      <c r="B9" t="str">
        <f>Fixkosten!A9</f>
        <v>Handy</v>
      </c>
      <c r="C9" s="3"/>
      <c r="D9" s="3">
        <f>Fixkosten!C9</f>
        <v>49.94</v>
      </c>
      <c r="E9" s="27"/>
      <c r="F9" s="13"/>
      <c r="H9" s="10"/>
      <c r="I9" s="10"/>
      <c r="K9" s="10"/>
    </row>
    <row r="10" spans="1:11">
      <c r="A10" s="13"/>
      <c r="B10" t="str">
        <f>Fixkosten!A10</f>
        <v>Gut Aiderbichl</v>
      </c>
      <c r="C10" s="3"/>
      <c r="D10" s="3">
        <f>Fixkosten!C10</f>
        <v>10</v>
      </c>
      <c r="F10" s="7"/>
      <c r="H10" s="10"/>
      <c r="I10" s="10"/>
      <c r="K10" s="10"/>
    </row>
    <row r="11" spans="1:11">
      <c r="A11" s="31"/>
      <c r="B11" t="str">
        <f>Fixkosten!A11</f>
        <v>Bkk Gesundheit</v>
      </c>
      <c r="C11" s="3"/>
      <c r="D11" s="3">
        <f>Fixkosten!C11</f>
        <v>8</v>
      </c>
      <c r="F11" s="7"/>
      <c r="H11" s="10"/>
      <c r="I11" s="10"/>
      <c r="K11" s="10"/>
    </row>
    <row r="12" spans="1:11">
      <c r="A12" s="13"/>
      <c r="B12" t="str">
        <f>Fixkosten!A12</f>
        <v>Ergo Zahnzusatzversicherung</v>
      </c>
      <c r="C12" s="3"/>
      <c r="D12" s="3">
        <f>Fixkosten!C12</f>
        <v>19.7</v>
      </c>
      <c r="F12" s="7"/>
      <c r="H12" s="10"/>
      <c r="I12" s="10"/>
      <c r="K12" s="10"/>
    </row>
    <row r="13" spans="1:11">
      <c r="A13" s="13"/>
      <c r="B13" t="str">
        <f>Fixkosten!A13</f>
        <v>Dauerauftrag Eltern Schule</v>
      </c>
      <c r="C13" s="3"/>
      <c r="D13" s="3">
        <f>Fixkosten!C13</f>
        <v>0</v>
      </c>
      <c r="F13" s="7"/>
      <c r="H13" s="10"/>
      <c r="I13" s="10"/>
      <c r="K13" s="10"/>
    </row>
    <row r="14" spans="1:11">
      <c r="A14" s="13"/>
      <c r="B14" s="34"/>
      <c r="C14" s="35"/>
      <c r="D14" s="35"/>
      <c r="F14" s="7"/>
      <c r="H14" s="10"/>
      <c r="I14" s="10"/>
      <c r="K14" s="10"/>
    </row>
    <row r="15" spans="1:11">
      <c r="A15" s="13"/>
      <c r="B15" s="34" t="str">
        <f>Fixkosten!A36</f>
        <v>Arzt-Quartalsgebühr</v>
      </c>
      <c r="C15" s="3"/>
      <c r="D15" s="3">
        <f>Fixkosten!C36</f>
        <v>10</v>
      </c>
      <c r="F15" s="7"/>
      <c r="H15" s="10"/>
      <c r="I15" s="10"/>
      <c r="K15" s="10"/>
    </row>
    <row r="16" spans="1:11">
      <c r="A16" s="13"/>
      <c r="C16" s="3"/>
      <c r="D16" s="3"/>
      <c r="F16" s="7"/>
      <c r="H16" s="10"/>
      <c r="I16" s="10"/>
      <c r="K16" s="10"/>
    </row>
    <row r="17" spans="1:11">
      <c r="A17" s="7"/>
      <c r="D17" s="3"/>
      <c r="F17" s="7"/>
      <c r="I17" s="10"/>
      <c r="K17" s="10"/>
    </row>
    <row r="18" spans="1:11">
      <c r="A18" s="7"/>
      <c r="D18" s="3"/>
      <c r="H18" s="10"/>
      <c r="I18" s="10"/>
      <c r="K18" s="10"/>
    </row>
    <row r="19" spans="1:11">
      <c r="A19" s="7"/>
      <c r="D19" s="3"/>
      <c r="H19" s="10"/>
      <c r="I19" s="10"/>
      <c r="K19" s="10"/>
    </row>
    <row r="20" spans="1:11">
      <c r="A20" s="7"/>
      <c r="C20" s="3"/>
      <c r="D20" s="3"/>
      <c r="H20" s="10"/>
      <c r="I20" s="10"/>
      <c r="K20" s="10"/>
    </row>
    <row r="21" spans="1:11">
      <c r="A21" s="7"/>
      <c r="C21" s="3"/>
      <c r="D21" s="3"/>
      <c r="H21" s="10"/>
      <c r="I21" s="10"/>
      <c r="K21" s="10"/>
    </row>
    <row r="22" spans="1:11">
      <c r="A22" s="7"/>
      <c r="C22" s="3"/>
      <c r="D22" s="3"/>
      <c r="H22" s="10"/>
      <c r="I22" s="10"/>
      <c r="K22" s="10"/>
    </row>
    <row r="23" spans="1:11">
      <c r="A23" s="7"/>
      <c r="C23" s="3"/>
      <c r="D23" s="3"/>
      <c r="H23" s="10"/>
      <c r="I23" s="10"/>
      <c r="K23" s="10"/>
    </row>
    <row r="24" spans="1:11">
      <c r="A24" s="7"/>
      <c r="C24" s="3"/>
      <c r="D24" s="3"/>
      <c r="H24" s="10"/>
      <c r="I24" s="10"/>
      <c r="K24" s="10"/>
    </row>
    <row r="25" spans="1:11">
      <c r="A25" s="7"/>
      <c r="C25" s="3"/>
      <c r="D25" s="3"/>
      <c r="H25" s="10"/>
      <c r="I25" s="10"/>
      <c r="K25" s="10"/>
    </row>
    <row r="26" spans="1:11">
      <c r="A26" s="7"/>
      <c r="D26" s="3"/>
      <c r="H26" s="10"/>
      <c r="I26" s="10"/>
      <c r="K26" s="10"/>
    </row>
    <row r="27" spans="1:11">
      <c r="A27" s="7"/>
      <c r="C27" s="3"/>
      <c r="D27" s="3"/>
      <c r="H27" s="10"/>
      <c r="I27" s="10"/>
      <c r="K27" s="10"/>
    </row>
    <row r="28" spans="1:11">
      <c r="A28" s="7"/>
      <c r="C28" s="3"/>
      <c r="D28" s="3"/>
      <c r="H28" s="15"/>
      <c r="I28" s="15"/>
    </row>
    <row r="29" spans="1:11">
      <c r="A29" s="7"/>
      <c r="C29" s="3"/>
      <c r="D29" s="3"/>
      <c r="F29" s="1" t="s">
        <v>11</v>
      </c>
      <c r="H29" s="15">
        <f>SUM(H3:H27)</f>
        <v>0</v>
      </c>
      <c r="I29" s="15">
        <f>SUM(I3:I27)</f>
        <v>0</v>
      </c>
      <c r="K29" s="18">
        <f>SUM(K3:K27)</f>
        <v>1144</v>
      </c>
    </row>
    <row r="30" spans="1:11">
      <c r="A30" s="7"/>
      <c r="C30" s="3"/>
      <c r="D30" s="3"/>
      <c r="F30" s="1" t="s">
        <v>9</v>
      </c>
      <c r="H30" s="16"/>
      <c r="I30" s="16"/>
    </row>
    <row r="31" spans="1:11">
      <c r="A31" s="7"/>
      <c r="C31" s="3"/>
      <c r="D31" s="3"/>
      <c r="F31" s="1" t="s">
        <v>12</v>
      </c>
      <c r="H31" s="15">
        <f>H29-H30</f>
        <v>0</v>
      </c>
      <c r="I31" s="15">
        <f>I29-I30</f>
        <v>0</v>
      </c>
    </row>
    <row r="32" spans="1:11">
      <c r="A32" s="7"/>
      <c r="C32" s="28"/>
      <c r="D32" s="3"/>
      <c r="H32" s="15"/>
      <c r="I32" s="15"/>
    </row>
    <row r="33" spans="1:9">
      <c r="A33" s="7"/>
      <c r="C33" s="3"/>
      <c r="F33" s="1" t="s">
        <v>10</v>
      </c>
      <c r="H33" s="16"/>
      <c r="I33" s="16"/>
    </row>
    <row r="34" spans="1:9">
      <c r="A34" s="7"/>
      <c r="C34" s="3"/>
      <c r="F34" s="1" t="s">
        <v>13</v>
      </c>
      <c r="H34" s="17">
        <f>H31+H33</f>
        <v>0</v>
      </c>
      <c r="I34" s="17">
        <f>I31+I33</f>
        <v>0</v>
      </c>
    </row>
    <row r="35" spans="1:9">
      <c r="A35" s="7"/>
      <c r="C35" s="3"/>
      <c r="H35" s="8"/>
      <c r="I35" s="8"/>
    </row>
    <row r="36" spans="1:9">
      <c r="A36" s="7"/>
      <c r="H36" s="8"/>
      <c r="I36" s="8"/>
    </row>
    <row r="37" spans="1:9">
      <c r="A37" s="7"/>
      <c r="H37" s="8"/>
      <c r="I37" s="8"/>
    </row>
    <row r="38" spans="1:9">
      <c r="B38" s="1" t="s">
        <v>11</v>
      </c>
      <c r="C38" s="22"/>
      <c r="D38" s="22"/>
      <c r="H38" s="8"/>
      <c r="I38" s="8"/>
    </row>
    <row r="39" spans="1:9">
      <c r="B39" s="1" t="s">
        <v>16</v>
      </c>
      <c r="C39" s="65"/>
      <c r="D39" s="65"/>
      <c r="H39" s="8"/>
      <c r="I39" s="8"/>
    </row>
    <row r="40" spans="1:9">
      <c r="B40" s="1" t="s">
        <v>17</v>
      </c>
      <c r="C40" s="22"/>
      <c r="D40"/>
      <c r="H40" s="8"/>
      <c r="I40" s="8"/>
    </row>
    <row r="41" spans="1:9">
      <c r="B41" s="1" t="s">
        <v>18</v>
      </c>
      <c r="C41" s="22"/>
      <c r="D41" s="22"/>
      <c r="H41" s="8"/>
      <c r="I41" s="8"/>
    </row>
    <row r="42" spans="1:9">
      <c r="B42" s="1" t="s">
        <v>12</v>
      </c>
      <c r="C42" s="26"/>
      <c r="D42" s="26"/>
      <c r="H42" s="8"/>
      <c r="I42" s="8"/>
    </row>
    <row r="43" spans="1:9">
      <c r="H43" s="8"/>
      <c r="I43" s="8"/>
    </row>
  </sheetData>
  <mergeCells count="1">
    <mergeCell ref="C39:D39"/>
  </mergeCells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Dez</vt:lpstr>
      <vt:lpstr>Nov</vt:lpstr>
      <vt:lpstr>Okt</vt:lpstr>
      <vt:lpstr>Sep</vt:lpstr>
      <vt:lpstr>Aug</vt:lpstr>
      <vt:lpstr>Jul</vt:lpstr>
      <vt:lpstr>Jun</vt:lpstr>
      <vt:lpstr>Mai</vt:lpstr>
      <vt:lpstr>Apr</vt:lpstr>
      <vt:lpstr>Mrz</vt:lpstr>
      <vt:lpstr>Feb</vt:lpstr>
      <vt:lpstr>Jan</vt:lpstr>
      <vt:lpstr>Fixkosten</vt:lpstr>
      <vt:lpstr>2012_Steuer</vt:lpstr>
    </vt:vector>
  </TitlesOfParts>
  <Company>[formula] Müller-Wohlfart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astrid.meinl</dc:creator>
  <cp:lastModifiedBy>orange</cp:lastModifiedBy>
  <dcterms:created xsi:type="dcterms:W3CDTF">2010-01-04T13:50:48Z</dcterms:created>
  <dcterms:modified xsi:type="dcterms:W3CDTF">2012-01-28T22:05:01Z</dcterms:modified>
</cp:coreProperties>
</file>