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96" yWindow="65386" windowWidth="25725" windowHeight="14895" tabRatio="844" activeTab="12"/>
  </bookViews>
  <sheets>
    <sheet name="dezember" sheetId="1" r:id="rId1"/>
    <sheet name="november" sheetId="2" r:id="rId2"/>
    <sheet name="oktober" sheetId="3" r:id="rId3"/>
    <sheet name="september" sheetId="4" r:id="rId4"/>
    <sheet name="august" sheetId="5" r:id="rId5"/>
    <sheet name="juli" sheetId="6" r:id="rId6"/>
    <sheet name="juni" sheetId="7" r:id="rId7"/>
    <sheet name="mai" sheetId="8" r:id="rId8"/>
    <sheet name="april" sheetId="9" r:id="rId9"/>
    <sheet name="mrz" sheetId="10" r:id="rId10"/>
    <sheet name="feb" sheetId="11" r:id="rId11"/>
    <sheet name="jan" sheetId="12" r:id="rId12"/>
    <sheet name="fixkosten (2)" sheetId="13" r:id="rId13"/>
    <sheet name="Tabelle2" sheetId="14" r:id="rId14"/>
  </sheets>
  <definedNames/>
  <calcPr fullCalcOnLoad="1"/>
</workbook>
</file>

<file path=xl/sharedStrings.xml><?xml version="1.0" encoding="utf-8"?>
<sst xmlns="http://schemas.openxmlformats.org/spreadsheetml/2006/main" count="611" uniqueCount="136">
  <si>
    <t>KFZ-Steuer</t>
  </si>
  <si>
    <t>3.</t>
  </si>
  <si>
    <t>Praxisgebühr</t>
  </si>
  <si>
    <t>1 und 1</t>
  </si>
  <si>
    <t>Haftpflicht</t>
  </si>
  <si>
    <t>Lebensversicherung</t>
  </si>
  <si>
    <t>Yoga</t>
  </si>
  <si>
    <t>Haushaltsgeld</t>
  </si>
  <si>
    <t>1.</t>
  </si>
  <si>
    <t>M-Net</t>
  </si>
  <si>
    <t>Gehalt</t>
  </si>
  <si>
    <t xml:space="preserve"> </t>
  </si>
  <si>
    <t>Mittagessen Arbeit</t>
  </si>
  <si>
    <t>Martina's +</t>
  </si>
  <si>
    <t>Tanken</t>
  </si>
  <si>
    <t>Satinband schmal 6mm</t>
  </si>
  <si>
    <t>0,55/m</t>
  </si>
  <si>
    <t>Monatliche Fixkosten</t>
  </si>
  <si>
    <t>Handy</t>
  </si>
  <si>
    <t>Juli</t>
  </si>
  <si>
    <t>Lebensvers.</t>
  </si>
  <si>
    <t>1. d. Monats</t>
  </si>
  <si>
    <t>Haushaltskasse</t>
  </si>
  <si>
    <t>31.</t>
  </si>
  <si>
    <t>Kontoführungsgebühr</t>
  </si>
  <si>
    <t>Jedes Quartal</t>
  </si>
  <si>
    <t>monatlich</t>
  </si>
  <si>
    <t>Tanzen</t>
  </si>
  <si>
    <t>Sparen</t>
  </si>
  <si>
    <t>Oktober, April</t>
  </si>
  <si>
    <t>Hindikurs</t>
  </si>
  <si>
    <t>April</t>
  </si>
  <si>
    <t>Rest</t>
  </si>
  <si>
    <t>100 EUR Wochenration</t>
  </si>
  <si>
    <t>Tag</t>
  </si>
  <si>
    <t>Datum</t>
  </si>
  <si>
    <t>wofür</t>
  </si>
  <si>
    <t>Gesamt</t>
  </si>
  <si>
    <t>Elixia</t>
  </si>
  <si>
    <t>Kontoführungsgebühren</t>
  </si>
  <si>
    <t>Miete</t>
  </si>
  <si>
    <t>2./4.</t>
  </si>
  <si>
    <t>13.</t>
  </si>
  <si>
    <t>O2, Handy</t>
  </si>
  <si>
    <t>Fixkosten</t>
  </si>
  <si>
    <t>Ausgaben</t>
  </si>
  <si>
    <t>Ausgaben
Gesamt</t>
  </si>
  <si>
    <t>Fixkosten 
gesamt</t>
  </si>
  <si>
    <t>Summe</t>
  </si>
  <si>
    <t>Sparvertrag</t>
  </si>
  <si>
    <t>Januar</t>
  </si>
  <si>
    <t>KFZ-Versicherung</t>
  </si>
  <si>
    <t>Februar</t>
  </si>
  <si>
    <t>Tengelmann</t>
  </si>
  <si>
    <t>Coffee Fellows</t>
  </si>
  <si>
    <t>Trekkingsandalen</t>
  </si>
  <si>
    <t>Reiseführer</t>
  </si>
  <si>
    <t>Autowäsche</t>
  </si>
  <si>
    <t>H&amp;M</t>
  </si>
  <si>
    <t>Hugendubel</t>
  </si>
  <si>
    <t>Goldcreolen</t>
  </si>
  <si>
    <t>Swagat</t>
  </si>
  <si>
    <t>Kalendarium</t>
  </si>
  <si>
    <t>Ketten</t>
  </si>
  <si>
    <t>USB Sticks</t>
  </si>
  <si>
    <t>Deichmann</t>
  </si>
  <si>
    <t>Optiker</t>
  </si>
  <si>
    <t>Apotheke</t>
  </si>
  <si>
    <t>Sushi</t>
  </si>
  <si>
    <t>Schmuckrausch</t>
  </si>
  <si>
    <t>MVV</t>
  </si>
  <si>
    <t>DM</t>
  </si>
  <si>
    <t>Vitalia</t>
  </si>
  <si>
    <t>Seebauer</t>
  </si>
  <si>
    <t>Rossmann</t>
  </si>
  <si>
    <t>Saturn</t>
  </si>
  <si>
    <t>Karstadt Sport</t>
  </si>
  <si>
    <t>C&amp;A</t>
  </si>
  <si>
    <t>Sonnenbrille</t>
  </si>
  <si>
    <t>Lucullus</t>
  </si>
  <si>
    <t>Kaut Bullinger</t>
  </si>
  <si>
    <t>Saturn Fotos</t>
  </si>
  <si>
    <t>Borges</t>
  </si>
  <si>
    <t>frei</t>
  </si>
  <si>
    <t>Februar, Oktober</t>
  </si>
  <si>
    <t>März</t>
  </si>
  <si>
    <t>Mai</t>
  </si>
  <si>
    <t>Juni</t>
  </si>
  <si>
    <t>August</t>
  </si>
  <si>
    <t>September</t>
  </si>
  <si>
    <t>Oktober</t>
  </si>
  <si>
    <t>November</t>
  </si>
  <si>
    <t>Dezember</t>
  </si>
  <si>
    <t>Prinzregentenbad</t>
  </si>
  <si>
    <t>Getränke</t>
  </si>
  <si>
    <t>Tasche</t>
  </si>
  <si>
    <t>V-Markt</t>
  </si>
  <si>
    <t>Schuhe</t>
  </si>
  <si>
    <t>Parkschein</t>
  </si>
  <si>
    <t>Knöllchen</t>
  </si>
  <si>
    <t>H&amp;M Mama</t>
  </si>
  <si>
    <t>Moshiki</t>
  </si>
  <si>
    <t>Porridge</t>
  </si>
  <si>
    <t>Penny</t>
  </si>
  <si>
    <t>Toom Tuppabox</t>
  </si>
  <si>
    <t>Takko Markt</t>
  </si>
  <si>
    <t>Apotheke Creme</t>
  </si>
  <si>
    <t>DB</t>
  </si>
  <si>
    <t>Freibad</t>
  </si>
  <si>
    <t>Promod</t>
  </si>
  <si>
    <t>Basic</t>
  </si>
  <si>
    <t>Karstadt Stoff etc</t>
  </si>
  <si>
    <t>REWE</t>
  </si>
  <si>
    <t>HIT</t>
  </si>
  <si>
    <t>Bioladen</t>
  </si>
  <si>
    <t>Engel + Bengel</t>
  </si>
  <si>
    <t>Karstadt</t>
  </si>
  <si>
    <t>Gebackener Feta</t>
  </si>
  <si>
    <t>Zara</t>
  </si>
  <si>
    <t>Zug</t>
  </si>
  <si>
    <t>Strumpfhose</t>
  </si>
  <si>
    <t>Praktiker</t>
  </si>
  <si>
    <t>München Ticket</t>
  </si>
  <si>
    <t>MVV + Bäcker</t>
  </si>
  <si>
    <t>Grieche</t>
  </si>
  <si>
    <t>Kleidermarkt</t>
  </si>
  <si>
    <t>Nomiya</t>
  </si>
  <si>
    <t>19.</t>
  </si>
  <si>
    <t>Rock</t>
  </si>
  <si>
    <t>Ethanol</t>
  </si>
  <si>
    <t>Wolle Rödel</t>
  </si>
  <si>
    <t>FungWah</t>
  </si>
  <si>
    <t>Toom</t>
  </si>
  <si>
    <t>Fung Wah</t>
  </si>
  <si>
    <t>Asiamarkt</t>
  </si>
  <si>
    <t>Schweinebraten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</si>
</sst>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€&quot;;[Red]#,##0.00\ &quot;€&quot;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\ _D_M"/>
    <numFmt numFmtId="191" formatCode="[$€-2]\ #,##0.00"/>
    <numFmt numFmtId="192" formatCode="_-* #,##0.00\ [$€-1]_-;\-* #,##0.00\ [$€-1]_-;_-* &quot;-&quot;??\ [$€-1]_-"/>
    <numFmt numFmtId="193" formatCode="[$€-2]\ #,##0.00_);[Red]\([$€-2]\ #,##0.00\)"/>
    <numFmt numFmtId="194" formatCode="#,##0.00\ &quot;€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9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180" fontId="1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180" fontId="0" fillId="0" borderId="0" xfId="0" applyNumberFormat="1" applyBorder="1" applyAlignment="1">
      <alignment/>
    </xf>
    <xf numFmtId="14" fontId="1" fillId="33" borderId="0" xfId="0" applyNumberFormat="1" applyFont="1" applyFill="1" applyBorder="1" applyAlignment="1">
      <alignment horizontal="left"/>
    </xf>
    <xf numFmtId="8" fontId="1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180" fontId="1" fillId="0" borderId="0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180" fontId="0" fillId="0" borderId="0" xfId="0" applyNumberFormat="1" applyFill="1" applyBorder="1" applyAlignment="1">
      <alignment/>
    </xf>
    <xf numFmtId="180" fontId="1" fillId="34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7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34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 horizontal="left"/>
    </xf>
    <xf numFmtId="180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80" fontId="0" fillId="35" borderId="0" xfId="0" applyNumberFormat="1" applyFill="1" applyAlignment="1">
      <alignment horizontal="right"/>
    </xf>
    <xf numFmtId="180" fontId="1" fillId="35" borderId="0" xfId="0" applyNumberFormat="1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Alignment="1">
      <alignment/>
    </xf>
    <xf numFmtId="2" fontId="0" fillId="0" borderId="0" xfId="0" applyNumberFormat="1" applyAlignment="1">
      <alignment/>
    </xf>
    <xf numFmtId="0" fontId="0" fillId="37" borderId="13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180" fontId="0" fillId="37" borderId="16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1" fillId="34" borderId="18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34" borderId="11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19" xfId="0" applyFont="1" applyFill="1" applyBorder="1" applyAlignment="1">
      <alignment horizontal="left"/>
    </xf>
    <xf numFmtId="191" fontId="1" fillId="34" borderId="14" xfId="0" applyNumberFormat="1" applyFont="1" applyFill="1" applyBorder="1" applyAlignment="1">
      <alignment horizontal="right"/>
    </xf>
    <xf numFmtId="191" fontId="0" fillId="38" borderId="0" xfId="0" applyNumberFormat="1" applyFill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91" fontId="0" fillId="0" borderId="0" xfId="0" applyNumberFormat="1" applyFill="1" applyBorder="1" applyAlignment="1">
      <alignment/>
    </xf>
    <xf numFmtId="194" fontId="0" fillId="0" borderId="0" xfId="0" applyNumberFormat="1" applyFill="1" applyBorder="1" applyAlignment="1">
      <alignment/>
    </xf>
    <xf numFmtId="14" fontId="1" fillId="33" borderId="0" xfId="0" applyNumberFormat="1" applyFont="1" applyFill="1" applyBorder="1" applyAlignment="1">
      <alignment/>
    </xf>
    <xf numFmtId="194" fontId="0" fillId="0" borderId="0" xfId="0" applyNumberFormat="1" applyBorder="1" applyAlignment="1">
      <alignment horizontal="right"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14" fontId="0" fillId="33" borderId="0" xfId="0" applyNumberFormat="1" applyFill="1" applyAlignment="1">
      <alignment horizontal="left"/>
    </xf>
    <xf numFmtId="0" fontId="1" fillId="36" borderId="21" xfId="0" applyFont="1" applyFill="1" applyBorder="1" applyAlignment="1">
      <alignment horizontal="left"/>
    </xf>
    <xf numFmtId="0" fontId="1" fillId="36" borderId="22" xfId="0" applyFont="1" applyFill="1" applyBorder="1" applyAlignment="1">
      <alignment horizontal="left"/>
    </xf>
    <xf numFmtId="0" fontId="1" fillId="36" borderId="17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 wrapText="1"/>
    </xf>
    <xf numFmtId="194" fontId="0" fillId="36" borderId="0" xfId="0" applyNumberFormat="1" applyFill="1" applyAlignment="1">
      <alignment horizontal="right"/>
    </xf>
    <xf numFmtId="194" fontId="0" fillId="0" borderId="0" xfId="0" applyNumberFormat="1" applyAlignment="1">
      <alignment horizontal="right"/>
    </xf>
    <xf numFmtId="194" fontId="1" fillId="36" borderId="23" xfId="0" applyNumberFormat="1" applyFont="1" applyFill="1" applyBorder="1" applyAlignment="1">
      <alignment horizontal="right"/>
    </xf>
    <xf numFmtId="194" fontId="1" fillId="36" borderId="17" xfId="0" applyNumberFormat="1" applyFont="1" applyFill="1" applyBorder="1" applyAlignment="1">
      <alignment horizontal="right"/>
    </xf>
    <xf numFmtId="194" fontId="0" fillId="0" borderId="0" xfId="0" applyNumberFormat="1" applyFill="1" applyBorder="1" applyAlignment="1">
      <alignment horizontal="right"/>
    </xf>
    <xf numFmtId="194" fontId="0" fillId="0" borderId="12" xfId="0" applyNumberFormat="1" applyFill="1" applyBorder="1" applyAlignment="1">
      <alignment horizontal="right"/>
    </xf>
    <xf numFmtId="194" fontId="1" fillId="34" borderId="11" xfId="0" applyNumberFormat="1" applyFont="1" applyFill="1" applyBorder="1" applyAlignment="1">
      <alignment horizontal="right"/>
    </xf>
    <xf numFmtId="194" fontId="1" fillId="36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44" fontId="0" fillId="0" borderId="0" xfId="47" applyFont="1" applyAlignment="1">
      <alignment/>
    </xf>
    <xf numFmtId="44" fontId="0" fillId="0" borderId="0" xfId="47" applyFont="1" applyBorder="1" applyAlignment="1">
      <alignment/>
    </xf>
    <xf numFmtId="0" fontId="1" fillId="39" borderId="17" xfId="0" applyFont="1" applyFill="1" applyBorder="1" applyAlignment="1">
      <alignment horizontal="center" wrapText="1"/>
    </xf>
    <xf numFmtId="44" fontId="1" fillId="39" borderId="0" xfId="47" applyFont="1" applyFill="1" applyAlignment="1">
      <alignment/>
    </xf>
    <xf numFmtId="44" fontId="0" fillId="39" borderId="0" xfId="47" applyFont="1" applyFill="1" applyBorder="1" applyAlignment="1">
      <alignment/>
    </xf>
    <xf numFmtId="44" fontId="0" fillId="39" borderId="0" xfId="47" applyFont="1" applyFill="1" applyBorder="1" applyAlignment="1">
      <alignment/>
    </xf>
    <xf numFmtId="44" fontId="0" fillId="39" borderId="0" xfId="47" applyFont="1" applyFill="1" applyAlignment="1">
      <alignment/>
    </xf>
    <xf numFmtId="44" fontId="0" fillId="0" borderId="0" xfId="47" applyFont="1" applyBorder="1" applyAlignment="1">
      <alignment/>
    </xf>
    <xf numFmtId="44" fontId="0" fillId="0" borderId="0" xfId="47" applyFont="1" applyFill="1" applyBorder="1" applyAlignment="1">
      <alignment/>
    </xf>
    <xf numFmtId="44" fontId="0" fillId="0" borderId="0" xfId="47" applyFont="1" applyAlignment="1">
      <alignment/>
    </xf>
    <xf numFmtId="44" fontId="0" fillId="0" borderId="0" xfId="47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Alignment="1">
      <alignment/>
    </xf>
    <xf numFmtId="180" fontId="1" fillId="35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180" fontId="0" fillId="0" borderId="0" xfId="0" applyNumberFormat="1" applyFill="1" applyAlignment="1">
      <alignment/>
    </xf>
    <xf numFmtId="180" fontId="0" fillId="0" borderId="0" xfId="0" applyNumberFormat="1" applyFill="1" applyAlignment="1">
      <alignment horizontal="right"/>
    </xf>
    <xf numFmtId="180" fontId="1" fillId="0" borderId="0" xfId="0" applyNumberFormat="1" applyFont="1" applyFill="1" applyAlignment="1">
      <alignment/>
    </xf>
    <xf numFmtId="0" fontId="0" fillId="40" borderId="0" xfId="0" applyFill="1" applyAlignment="1">
      <alignment/>
    </xf>
    <xf numFmtId="180" fontId="1" fillId="0" borderId="0" xfId="0" applyNumberFormat="1" applyFont="1" applyAlignment="1">
      <alignment/>
    </xf>
    <xf numFmtId="2" fontId="0" fillId="35" borderId="0" xfId="0" applyNumberFormat="1" applyFill="1" applyAlignment="1">
      <alignment horizontal="righ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44" fontId="0" fillId="0" borderId="0" xfId="47" applyFont="1" applyAlignment="1">
      <alignment/>
    </xf>
    <xf numFmtId="44" fontId="0" fillId="39" borderId="0" xfId="47" applyFont="1" applyFill="1" applyBorder="1" applyAlignment="1">
      <alignment/>
    </xf>
    <xf numFmtId="44" fontId="0" fillId="0" borderId="0" xfId="47" applyFont="1" applyBorder="1" applyAlignment="1">
      <alignment/>
    </xf>
    <xf numFmtId="44" fontId="0" fillId="0" borderId="0" xfId="47" applyFont="1" applyBorder="1" applyAlignment="1">
      <alignment/>
    </xf>
    <xf numFmtId="44" fontId="0" fillId="39" borderId="0" xfId="47" applyFont="1" applyFill="1" applyBorder="1" applyAlignment="1">
      <alignment/>
    </xf>
    <xf numFmtId="44" fontId="0" fillId="0" borderId="0" xfId="47" applyFont="1" applyFill="1" applyBorder="1" applyAlignment="1">
      <alignment/>
    </xf>
    <xf numFmtId="44" fontId="0" fillId="39" borderId="0" xfId="47" applyFont="1" applyFill="1" applyAlignment="1">
      <alignment/>
    </xf>
    <xf numFmtId="44" fontId="0" fillId="0" borderId="0" xfId="47" applyFont="1" applyAlignment="1">
      <alignment/>
    </xf>
    <xf numFmtId="44" fontId="0" fillId="0" borderId="0" xfId="47" applyFont="1" applyFill="1" applyBorder="1" applyAlignment="1">
      <alignment/>
    </xf>
    <xf numFmtId="180" fontId="0" fillId="37" borderId="16" xfId="0" applyNumberFormat="1" applyFon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44" fontId="0" fillId="0" borderId="0" xfId="60" applyFont="1" applyBorder="1" applyAlignment="1">
      <alignment/>
    </xf>
    <xf numFmtId="44" fontId="0" fillId="0" borderId="0" xfId="60" applyFont="1" applyFill="1" applyBorder="1" applyAlignment="1">
      <alignment/>
    </xf>
    <xf numFmtId="180" fontId="0" fillId="35" borderId="0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left"/>
    </xf>
    <xf numFmtId="44" fontId="0" fillId="0" borderId="0" xfId="60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4" fontId="1" fillId="0" borderId="0" xfId="0" applyNumberFormat="1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"/>
  <sheetViews>
    <sheetView zoomScale="82" zoomScaleNormal="82" zoomScalePageLayoutView="0" workbookViewId="0" topLeftCell="A1">
      <selection activeCell="D12" sqref="D12"/>
    </sheetView>
  </sheetViews>
  <sheetFormatPr defaultColWidth="11.421875" defaultRowHeight="12.75"/>
  <cols>
    <col min="1" max="1" width="5.28125" style="0" customWidth="1"/>
    <col min="2" max="2" width="13.8515625" style="5" bestFit="1" customWidth="1"/>
    <col min="3" max="3" width="11.421875" style="69" customWidth="1"/>
    <col min="4" max="4" width="12.7109375" style="69" customWidth="1"/>
    <col min="5" max="5" width="39.8515625" style="0" bestFit="1" customWidth="1"/>
    <col min="6" max="6" width="12.421875" style="0" customWidth="1"/>
    <col min="7" max="7" width="13.421875" style="0" customWidth="1"/>
    <col min="9" max="9" width="17.7109375" style="0" customWidth="1"/>
    <col min="10" max="10" width="27.421875" style="15" customWidth="1"/>
    <col min="11" max="11" width="18.140625" style="15" customWidth="1"/>
    <col min="12" max="12" width="20.140625" style="15" customWidth="1"/>
    <col min="13" max="13" width="10.00390625" style="15" customWidth="1"/>
    <col min="14" max="20" width="11.421875" style="15" hidden="1" customWidth="1"/>
    <col min="21" max="21" width="2.421875" style="15" customWidth="1"/>
    <col min="22" max="27" width="11.421875" style="15" customWidth="1"/>
  </cols>
  <sheetData>
    <row r="1" spans="1:13" ht="26.25" thickBot="1">
      <c r="A1" s="64" t="s">
        <v>34</v>
      </c>
      <c r="B1" s="65" t="s">
        <v>35</v>
      </c>
      <c r="C1" s="70" t="s">
        <v>45</v>
      </c>
      <c r="D1" s="71" t="s">
        <v>44</v>
      </c>
      <c r="E1" s="66" t="s">
        <v>36</v>
      </c>
      <c r="F1" s="67" t="s">
        <v>46</v>
      </c>
      <c r="G1" s="67" t="s">
        <v>47</v>
      </c>
      <c r="H1" s="67" t="s">
        <v>48</v>
      </c>
      <c r="J1" s="67" t="s">
        <v>12</v>
      </c>
      <c r="K1" s="81" t="s">
        <v>13</v>
      </c>
      <c r="L1" s="82"/>
      <c r="M1" s="105"/>
    </row>
    <row r="2" spans="1:27" s="2" customFormat="1" ht="12.75">
      <c r="A2" s="58"/>
      <c r="B2" s="10"/>
      <c r="C2" s="59"/>
      <c r="D2" s="69"/>
      <c r="F2" s="46"/>
      <c r="G2" s="56"/>
      <c r="H2" s="16"/>
      <c r="I2"/>
      <c r="K2" s="22"/>
      <c r="L2" s="106"/>
      <c r="M2" s="10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2" customFormat="1" ht="12.75">
      <c r="A3" s="58"/>
      <c r="B3" s="10"/>
      <c r="C3" s="69"/>
      <c r="D3" s="69"/>
      <c r="E3" s="6"/>
      <c r="F3" s="6"/>
      <c r="G3" s="6"/>
      <c r="H3" s="6"/>
      <c r="I3"/>
      <c r="J3" s="108"/>
      <c r="K3" s="107"/>
      <c r="L3" s="106"/>
      <c r="M3" s="107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2" customFormat="1" ht="12.75">
      <c r="A4" s="10"/>
      <c r="B4" s="10"/>
      <c r="C4" s="119"/>
      <c r="E4" s="123"/>
      <c r="H4" s="16"/>
      <c r="I4" s="21"/>
      <c r="J4" s="108"/>
      <c r="K4" s="107"/>
      <c r="L4" s="106"/>
      <c r="M4" s="107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" customFormat="1" ht="12.75">
      <c r="A5" s="10"/>
      <c r="B5" s="10">
        <v>40149</v>
      </c>
      <c r="C5" s="119">
        <f>20.4-8.58</f>
        <v>11.819999999999999</v>
      </c>
      <c r="E5" s="123" t="s">
        <v>103</v>
      </c>
      <c r="H5" s="16"/>
      <c r="I5" s="21"/>
      <c r="J5" s="108"/>
      <c r="K5" s="107"/>
      <c r="L5" s="106"/>
      <c r="M5" s="107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" customFormat="1" ht="12.75">
      <c r="A6" s="10"/>
      <c r="B6" s="10"/>
      <c r="C6" s="119"/>
      <c r="E6" s="123"/>
      <c r="H6" s="16"/>
      <c r="I6" s="21"/>
      <c r="J6" s="108"/>
      <c r="K6" s="110"/>
      <c r="L6" s="106"/>
      <c r="M6" s="10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" customFormat="1" ht="12.75">
      <c r="A7" s="10"/>
      <c r="B7" s="10">
        <v>40152</v>
      </c>
      <c r="C7" s="119">
        <v>37.96</v>
      </c>
      <c r="E7" s="123"/>
      <c r="F7" s="46"/>
      <c r="G7" s="46"/>
      <c r="I7" s="21"/>
      <c r="J7" s="108"/>
      <c r="K7" s="110"/>
      <c r="L7" s="106"/>
      <c r="M7" s="107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2" customFormat="1" ht="12.75">
      <c r="A8" s="10"/>
      <c r="B8" s="10"/>
      <c r="C8" s="119"/>
      <c r="E8" s="123"/>
      <c r="G8" s="76"/>
      <c r="H8" s="16"/>
      <c r="I8"/>
      <c r="J8" s="108"/>
      <c r="K8" s="110"/>
      <c r="L8" s="106"/>
      <c r="M8" s="107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2" customFormat="1" ht="12.75">
      <c r="A9" s="58"/>
      <c r="B9" s="10">
        <v>40156</v>
      </c>
      <c r="C9" s="119">
        <v>15</v>
      </c>
      <c r="E9" s="123" t="s">
        <v>71</v>
      </c>
      <c r="H9" s="16"/>
      <c r="I9"/>
      <c r="J9" s="108"/>
      <c r="K9" s="110"/>
      <c r="L9" s="106"/>
      <c r="M9" s="107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2" customFormat="1" ht="12.75">
      <c r="A10" s="58"/>
      <c r="B10" s="10">
        <v>40157</v>
      </c>
      <c r="C10" s="119">
        <v>9.1</v>
      </c>
      <c r="E10" s="123" t="s">
        <v>135</v>
      </c>
      <c r="F10" s="13"/>
      <c r="H10" s="16"/>
      <c r="I10"/>
      <c r="J10" s="108"/>
      <c r="K10" s="107"/>
      <c r="L10" s="106"/>
      <c r="M10" s="107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2" customFormat="1" ht="12.75">
      <c r="A11" s="60"/>
      <c r="B11" s="10">
        <v>40155</v>
      </c>
      <c r="C11" s="119">
        <v>49.9</v>
      </c>
      <c r="E11" s="123" t="s">
        <v>58</v>
      </c>
      <c r="F11" s="13"/>
      <c r="G11" s="76"/>
      <c r="H11" s="16"/>
      <c r="I11"/>
      <c r="J11" s="113"/>
      <c r="K11" s="110"/>
      <c r="L11" s="106"/>
      <c r="M11" s="107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2" customFormat="1" ht="12.75">
      <c r="A12" s="60"/>
      <c r="B12" s="10">
        <v>40158</v>
      </c>
      <c r="C12" s="119">
        <v>47.75</v>
      </c>
      <c r="E12" s="124" t="s">
        <v>103</v>
      </c>
      <c r="H12" s="16"/>
      <c r="I12"/>
      <c r="J12" s="108"/>
      <c r="K12" s="107"/>
      <c r="L12" s="106"/>
      <c r="M12" s="107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2" customFormat="1" ht="12.75">
      <c r="A13" s="60"/>
      <c r="B13" s="10">
        <v>40165</v>
      </c>
      <c r="C13" s="119">
        <v>17.8</v>
      </c>
      <c r="E13" s="126" t="s">
        <v>67</v>
      </c>
      <c r="J13" s="119"/>
      <c r="K13" s="107"/>
      <c r="L13" s="106"/>
      <c r="M13" s="107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2" customFormat="1" ht="12.75">
      <c r="A14" s="58"/>
      <c r="B14" s="10">
        <v>40166</v>
      </c>
      <c r="C14" s="2">
        <v>27.7</v>
      </c>
      <c r="E14" s="2" t="s">
        <v>71</v>
      </c>
      <c r="F14" s="13"/>
      <c r="G14" s="76"/>
      <c r="H14" s="16"/>
      <c r="I14"/>
      <c r="J14" s="108"/>
      <c r="K14" s="107"/>
      <c r="L14" s="106"/>
      <c r="M14" s="107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2" customFormat="1" ht="12.75">
      <c r="A15" s="58"/>
      <c r="B15" s="10"/>
      <c r="C15" s="119"/>
      <c r="E15" s="125"/>
      <c r="F15" s="78"/>
      <c r="G15" s="13"/>
      <c r="I15"/>
      <c r="J15" s="108"/>
      <c r="K15" s="107"/>
      <c r="L15" s="106"/>
      <c r="M15" s="107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2" customFormat="1" ht="12.75">
      <c r="A16" s="58"/>
      <c r="B16" s="10"/>
      <c r="C16" s="34"/>
      <c r="D16"/>
      <c r="E16" s="125"/>
      <c r="H16" s="16"/>
      <c r="I16" s="21"/>
      <c r="J16" s="108"/>
      <c r="K16" s="107"/>
      <c r="L16" s="106"/>
      <c r="M16" s="107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2" customFormat="1" ht="12.75">
      <c r="A17" s="58"/>
      <c r="B17" s="10">
        <v>40168</v>
      </c>
      <c r="C17" s="72">
        <v>25.51</v>
      </c>
      <c r="D17"/>
      <c r="E17" s="125" t="s">
        <v>14</v>
      </c>
      <c r="F17" s="46"/>
      <c r="G17" s="22"/>
      <c r="H17" s="16"/>
      <c r="I17"/>
      <c r="J17" s="108"/>
      <c r="K17" s="107"/>
      <c r="L17" s="106"/>
      <c r="M17" s="107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2" customFormat="1" ht="12.75">
      <c r="A18" s="58"/>
      <c r="B18" s="10"/>
      <c r="C18" s="119"/>
      <c r="E18" s="20"/>
      <c r="F18" s="78"/>
      <c r="G18" s="13"/>
      <c r="I18"/>
      <c r="J18" s="108"/>
      <c r="K18" s="108"/>
      <c r="L18" s="106"/>
      <c r="M18" s="107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2" customFormat="1" ht="12.75">
      <c r="A19" s="58"/>
      <c r="B19" s="10"/>
      <c r="C19" s="122"/>
      <c r="E19" s="104"/>
      <c r="H19" s="16"/>
      <c r="I19" s="21"/>
      <c r="J19" s="108"/>
      <c r="K19" s="107"/>
      <c r="L19" s="106"/>
      <c r="M19" s="107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2" customFormat="1" ht="12.75">
      <c r="A20" s="58"/>
      <c r="B20" s="10">
        <v>40169</v>
      </c>
      <c r="C20" s="122">
        <v>44.05</v>
      </c>
      <c r="E20" s="123" t="s">
        <v>130</v>
      </c>
      <c r="H20" s="16"/>
      <c r="I20"/>
      <c r="J20" s="108"/>
      <c r="K20" s="107"/>
      <c r="L20" s="106"/>
      <c r="M20" s="107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2" customFormat="1" ht="12.75">
      <c r="A21" s="58"/>
      <c r="B21" s="10"/>
      <c r="C21" s="2">
        <v>24.18</v>
      </c>
      <c r="E21" s="2" t="s">
        <v>134</v>
      </c>
      <c r="L21" s="106"/>
      <c r="M21" s="107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2" customFormat="1" ht="12.75">
      <c r="A22" s="58"/>
      <c r="B22" s="10"/>
      <c r="C22" s="118"/>
      <c r="E22" s="6"/>
      <c r="L22" s="106"/>
      <c r="M22" s="107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2" customFormat="1" ht="12.75">
      <c r="A23" s="58"/>
      <c r="B23" s="10"/>
      <c r="C23" s="119"/>
      <c r="E23" s="100"/>
      <c r="M23" s="107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2" customFormat="1" ht="12.75">
      <c r="A24" s="58"/>
      <c r="B24" s="10">
        <v>40176</v>
      </c>
      <c r="C24" s="118">
        <v>61</v>
      </c>
      <c r="E24" s="6" t="s">
        <v>77</v>
      </c>
      <c r="L24" s="106"/>
      <c r="M24" s="107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2" customFormat="1" ht="12.75">
      <c r="A25" s="58"/>
      <c r="B25" s="10">
        <v>40177</v>
      </c>
      <c r="C25" s="2">
        <v>35.02</v>
      </c>
      <c r="E25" s="2" t="s">
        <v>113</v>
      </c>
      <c r="L25" s="106"/>
      <c r="M25" s="107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2" customFormat="1" ht="12.75">
      <c r="A26" s="58"/>
      <c r="B26" s="10"/>
      <c r="L26" s="106"/>
      <c r="M26" s="107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2" customFormat="1" ht="12.75">
      <c r="A27" s="58"/>
      <c r="B27" s="10"/>
      <c r="L27" s="106"/>
      <c r="M27" s="10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2" customFormat="1" ht="12.75">
      <c r="A28" s="58"/>
      <c r="B28" s="10"/>
      <c r="L28" s="106"/>
      <c r="M28" s="107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2" customFormat="1" ht="12.75">
      <c r="A29" s="58"/>
      <c r="B29" s="10"/>
      <c r="L29" s="106"/>
      <c r="M29" s="107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2" customFormat="1" ht="12.75">
      <c r="A30" s="58"/>
      <c r="B30" s="10"/>
      <c r="E30" s="126"/>
      <c r="M30" s="107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2" customFormat="1" ht="12.75">
      <c r="A31" s="58"/>
      <c r="B31" s="10"/>
      <c r="E31" s="126"/>
      <c r="L31" s="106"/>
      <c r="M31" s="107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2" customFormat="1" ht="12.75">
      <c r="A32" s="58"/>
      <c r="B32" s="10"/>
      <c r="L32" s="106"/>
      <c r="M32" s="107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13" ht="12.75">
      <c r="A33" s="58"/>
      <c r="B33" s="10"/>
      <c r="C33" s="6"/>
      <c r="D33" s="2"/>
      <c r="E33" s="20"/>
      <c r="F33" s="46"/>
      <c r="G33" s="46"/>
      <c r="H33" s="16"/>
      <c r="J33" s="108"/>
      <c r="K33" s="108"/>
      <c r="L33" s="106"/>
      <c r="M33" s="105"/>
    </row>
    <row r="34" spans="1:13" ht="12.75">
      <c r="A34" s="58"/>
      <c r="B34" s="10"/>
      <c r="C34" s="6"/>
      <c r="D34" s="2"/>
      <c r="E34" s="20"/>
      <c r="F34" s="20"/>
      <c r="G34" s="46"/>
      <c r="H34" s="16"/>
      <c r="J34" s="108"/>
      <c r="K34" s="107"/>
      <c r="L34" s="106"/>
      <c r="M34" s="105"/>
    </row>
    <row r="35" spans="1:13" ht="12.75">
      <c r="A35" s="58"/>
      <c r="B35" s="10"/>
      <c r="C35" s="6"/>
      <c r="D35" s="2"/>
      <c r="E35" s="6"/>
      <c r="F35" s="6"/>
      <c r="G35" s="6"/>
      <c r="H35" s="16"/>
      <c r="J35" s="112"/>
      <c r="K35" s="105"/>
      <c r="L35" s="106"/>
      <c r="M35" s="105"/>
    </row>
    <row r="36" spans="1:13" ht="12.75">
      <c r="A36" s="58"/>
      <c r="B36" s="10"/>
      <c r="C36" s="72"/>
      <c r="D36" s="59"/>
      <c r="E36" s="116"/>
      <c r="F36" s="13"/>
      <c r="G36" s="76"/>
      <c r="H36" s="16"/>
      <c r="J36" s="108"/>
      <c r="K36" s="105"/>
      <c r="L36" s="106"/>
      <c r="M36" s="105"/>
    </row>
    <row r="37" spans="1:13" ht="12.75">
      <c r="A37" s="58"/>
      <c r="B37" s="10"/>
      <c r="C37" s="72"/>
      <c r="D37" s="2"/>
      <c r="E37" s="20"/>
      <c r="F37" s="6"/>
      <c r="G37" s="77"/>
      <c r="H37" s="1"/>
      <c r="J37" s="112"/>
      <c r="K37" s="105"/>
      <c r="L37" s="106"/>
      <c r="M37" s="105"/>
    </row>
    <row r="38" spans="1:13" ht="12.75">
      <c r="A38" s="58"/>
      <c r="B38" s="10"/>
      <c r="C38" s="2"/>
      <c r="D38" s="2"/>
      <c r="E38" s="2"/>
      <c r="F38" s="13"/>
      <c r="G38" s="77"/>
      <c r="H38" s="16"/>
      <c r="J38" s="112"/>
      <c r="K38" s="105"/>
      <c r="L38" s="106"/>
      <c r="M38" s="105"/>
    </row>
    <row r="39" spans="1:10" ht="12.75">
      <c r="A39" s="58"/>
      <c r="B39" s="10"/>
      <c r="C39" s="72"/>
      <c r="D39" s="59"/>
      <c r="E39" s="20"/>
      <c r="F39" s="6"/>
      <c r="G39" s="6"/>
      <c r="H39" s="16"/>
      <c r="J39"/>
    </row>
    <row r="40" spans="1:10" ht="12.75">
      <c r="A40" s="58"/>
      <c r="B40" s="10"/>
      <c r="E40" s="20"/>
      <c r="F40" s="13"/>
      <c r="G40" s="16"/>
      <c r="H40" s="16"/>
      <c r="J40"/>
    </row>
    <row r="41" spans="1:10" ht="12.75">
      <c r="A41" s="58"/>
      <c r="B41" s="63"/>
      <c r="E41" s="20"/>
      <c r="F41" s="13"/>
      <c r="G41" s="16"/>
      <c r="H41" s="16"/>
      <c r="J41"/>
    </row>
    <row r="42" spans="1:10" ht="12.75">
      <c r="A42" s="58"/>
      <c r="B42" s="10"/>
      <c r="F42" s="13"/>
      <c r="G42" s="16"/>
      <c r="H42" s="16"/>
      <c r="J42"/>
    </row>
    <row r="43" spans="1:27" ht="12.75" customHeight="1">
      <c r="A43" s="58"/>
      <c r="B43" s="10"/>
      <c r="F43" s="13"/>
      <c r="G43" s="16"/>
      <c r="H43" s="16"/>
      <c r="J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.75" customHeight="1">
      <c r="A44" s="58"/>
      <c r="B44" s="10"/>
      <c r="F44" s="13"/>
      <c r="H44" s="16"/>
      <c r="J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2.75" customHeight="1">
      <c r="A45" s="58"/>
      <c r="B45" s="10"/>
      <c r="F45" s="13"/>
      <c r="G45" s="16"/>
      <c r="H45" s="16"/>
      <c r="J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2.75" customHeight="1">
      <c r="A46" s="58"/>
      <c r="B46" s="10"/>
      <c r="F46" s="13"/>
      <c r="G46" s="16"/>
      <c r="H46" s="16"/>
      <c r="J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.75" customHeight="1">
      <c r="A47" s="60"/>
      <c r="B47" s="10"/>
      <c r="F47" s="13"/>
      <c r="G47" s="16"/>
      <c r="H47" s="16"/>
      <c r="J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10" ht="12.75" customHeight="1">
      <c r="A48" s="58"/>
      <c r="B48" s="10"/>
      <c r="F48" s="78"/>
      <c r="G48" s="6"/>
      <c r="H48" s="6"/>
      <c r="J48" s="19"/>
    </row>
    <row r="49" spans="1:10" ht="12.75" customHeight="1">
      <c r="A49" s="58"/>
      <c r="B49" s="63"/>
      <c r="F49" s="6"/>
      <c r="G49" s="6"/>
      <c r="H49" s="6"/>
      <c r="J49" s="19"/>
    </row>
    <row r="50" spans="1:10" ht="12.75" customHeight="1">
      <c r="A50" s="60"/>
      <c r="B50" s="10"/>
      <c r="F50" s="6"/>
      <c r="G50" s="6"/>
      <c r="H50" s="6"/>
      <c r="J50" s="19"/>
    </row>
    <row r="51" spans="1:10" ht="12.75" customHeight="1">
      <c r="A51" s="60"/>
      <c r="B51" s="10"/>
      <c r="H51" s="6"/>
      <c r="J51" s="19"/>
    </row>
    <row r="52" spans="1:10" ht="12.75" customHeight="1">
      <c r="A52" s="60"/>
      <c r="B52" s="10"/>
      <c r="F52" s="78"/>
      <c r="G52" s="6"/>
      <c r="H52" s="6"/>
      <c r="J52" s="19"/>
    </row>
    <row r="53" spans="1:7" ht="12.75">
      <c r="A53" s="60"/>
      <c r="B53" s="10"/>
      <c r="C53" s="72"/>
      <c r="D53" s="72"/>
      <c r="E53" s="6"/>
      <c r="F53" s="6"/>
      <c r="G53" s="6"/>
    </row>
    <row r="54" spans="1:5" ht="12.75">
      <c r="A54" s="60"/>
      <c r="B54" s="63"/>
      <c r="E54" s="6"/>
    </row>
    <row r="55" spans="1:2" ht="12.75">
      <c r="A55" s="3"/>
      <c r="B55" s="63"/>
    </row>
    <row r="56" spans="1:10" ht="12.75" customHeight="1">
      <c r="A56" s="61"/>
      <c r="B56" s="10"/>
      <c r="E56" s="6"/>
      <c r="H56" s="6"/>
      <c r="J56" s="19"/>
    </row>
    <row r="57" spans="1:10" ht="12.75" customHeight="1">
      <c r="A57" s="61"/>
      <c r="B57" s="10"/>
      <c r="H57" s="6"/>
      <c r="J57" s="19"/>
    </row>
    <row r="58" spans="1:10" ht="12.75" customHeight="1">
      <c r="A58" s="61"/>
      <c r="B58" s="62"/>
      <c r="F58" s="6"/>
      <c r="G58" s="6"/>
      <c r="H58" s="6"/>
      <c r="J58" s="19"/>
    </row>
    <row r="59" spans="1:10" ht="12.75" customHeight="1">
      <c r="A59" s="58"/>
      <c r="B59" s="10"/>
      <c r="F59" s="6"/>
      <c r="G59" s="6"/>
      <c r="H59" s="6"/>
      <c r="J59" s="19"/>
    </row>
    <row r="60" spans="1:10" ht="12.75" customHeight="1">
      <c r="A60" s="61"/>
      <c r="B60" s="63"/>
      <c r="F60" s="6"/>
      <c r="G60" s="6"/>
      <c r="H60" s="6"/>
      <c r="J60" s="19"/>
    </row>
    <row r="61" spans="1:10" ht="12.75" customHeight="1">
      <c r="A61" s="58"/>
      <c r="B61" s="10"/>
      <c r="F61" s="6"/>
      <c r="G61" s="6"/>
      <c r="H61" s="6"/>
      <c r="J61" s="19"/>
    </row>
    <row r="62" spans="1:10" ht="12.75" customHeight="1">
      <c r="A62" s="58"/>
      <c r="B62" s="10"/>
      <c r="F62" s="6"/>
      <c r="G62" s="6"/>
      <c r="H62" s="6"/>
      <c r="J62" s="19"/>
    </row>
    <row r="63" spans="1:10" ht="12.75" customHeight="1">
      <c r="A63" s="58"/>
      <c r="B63" s="10"/>
      <c r="F63" s="6"/>
      <c r="G63" s="6"/>
      <c r="H63" s="6"/>
      <c r="J63" s="19"/>
    </row>
    <row r="64" spans="1:10" ht="12.75" customHeight="1">
      <c r="A64" s="58"/>
      <c r="B64" s="10"/>
      <c r="F64" s="6"/>
      <c r="G64" s="6"/>
      <c r="H64" s="6"/>
      <c r="J64" s="19"/>
    </row>
    <row r="65" spans="1:10" ht="12.75" customHeight="1">
      <c r="A65" s="58"/>
      <c r="B65" s="10"/>
      <c r="F65" s="6"/>
      <c r="G65" s="6"/>
      <c r="H65" s="6"/>
      <c r="J65" s="19"/>
    </row>
    <row r="66" spans="1:10" ht="12.75" customHeight="1">
      <c r="A66" s="58"/>
      <c r="B66" s="10"/>
      <c r="F66" s="6"/>
      <c r="G66" s="6"/>
      <c r="H66" s="6"/>
      <c r="J66" s="19"/>
    </row>
    <row r="67" spans="1:10" ht="12.75" customHeight="1">
      <c r="A67" s="58"/>
      <c r="B67" s="10"/>
      <c r="J67" s="19"/>
    </row>
    <row r="68" spans="1:10" ht="12.75" customHeight="1">
      <c r="A68" s="58"/>
      <c r="B68" s="10"/>
      <c r="J68" s="19"/>
    </row>
    <row r="69" spans="1:10" ht="12.75" customHeight="1">
      <c r="A69" s="61"/>
      <c r="B69" s="62"/>
      <c r="J69" s="19"/>
    </row>
    <row r="70" spans="1:10" ht="12.75" customHeight="1">
      <c r="A70" s="61"/>
      <c r="B70" s="62"/>
      <c r="J70" s="19"/>
    </row>
    <row r="71" spans="1:10" ht="12.75" customHeight="1">
      <c r="A71" s="61"/>
      <c r="B71" s="62"/>
      <c r="J71" s="19"/>
    </row>
    <row r="72" spans="1:10" ht="12.75" customHeight="1">
      <c r="A72" s="61"/>
      <c r="B72" s="62"/>
      <c r="J72" s="19"/>
    </row>
    <row r="73" spans="1:10" ht="12.75">
      <c r="A73" s="48"/>
      <c r="B73" s="49"/>
      <c r="C73" s="73"/>
      <c r="D73" s="73"/>
      <c r="E73" s="18"/>
      <c r="F73" s="18"/>
      <c r="G73" s="18"/>
      <c r="H73" s="43"/>
      <c r="J73"/>
    </row>
    <row r="74" spans="1:10" ht="16.5" thickBot="1">
      <c r="A74" s="44" t="s">
        <v>37</v>
      </c>
      <c r="B74" s="45"/>
      <c r="C74" s="74">
        <f>SUM(C3:C73)</f>
        <v>406.78999999999996</v>
      </c>
      <c r="D74" s="74">
        <f>SUM(D3:D73)</f>
        <v>0</v>
      </c>
      <c r="E74" s="17"/>
      <c r="F74" s="17">
        <f>SUM(F40:F73)</f>
        <v>0</v>
      </c>
      <c r="G74" s="17">
        <f>SUM(G40:G73)</f>
        <v>0</v>
      </c>
      <c r="H74" s="42">
        <f>SUM(H2:H73)</f>
        <v>0</v>
      </c>
      <c r="J74"/>
    </row>
    <row r="75" spans="7:10" ht="12.75">
      <c r="G75" s="35" t="s">
        <v>10</v>
      </c>
      <c r="H75" s="114">
        <v>1454.73</v>
      </c>
      <c r="J75"/>
    </row>
    <row r="76" spans="7:10" ht="13.5" thickBot="1">
      <c r="G76" s="36"/>
      <c r="H76" s="37"/>
      <c r="J76"/>
    </row>
    <row r="77" spans="1:10" ht="13.5" customHeight="1" thickBot="1">
      <c r="A77" s="7" t="s">
        <v>44</v>
      </c>
      <c r="G77" s="38"/>
      <c r="H77" s="40"/>
      <c r="J77"/>
    </row>
    <row r="78" spans="1:10" ht="12.75" customHeight="1">
      <c r="A78" s="7"/>
      <c r="G78" s="23"/>
      <c r="H78" s="50"/>
      <c r="J78"/>
    </row>
    <row r="79" spans="1:10" ht="12.75" customHeight="1">
      <c r="A79" s="31"/>
      <c r="B79" s="32" t="s">
        <v>8</v>
      </c>
      <c r="C79" s="68"/>
      <c r="D79" s="68"/>
      <c r="E79" s="33" t="s">
        <v>40</v>
      </c>
      <c r="H79" s="51"/>
      <c r="J79"/>
    </row>
    <row r="80" spans="1:10" ht="12.75" customHeight="1">
      <c r="A80" s="33"/>
      <c r="B80" s="33" t="s">
        <v>8</v>
      </c>
      <c r="C80" s="68"/>
      <c r="D80" s="68"/>
      <c r="E80" s="33" t="s">
        <v>7</v>
      </c>
      <c r="F80" s="24"/>
      <c r="G80" s="2"/>
      <c r="J80"/>
    </row>
    <row r="81" spans="1:10" ht="12.75" customHeight="1">
      <c r="A81" s="31"/>
      <c r="B81" s="32" t="s">
        <v>1</v>
      </c>
      <c r="C81" s="68"/>
      <c r="D81" s="68"/>
      <c r="E81" s="33" t="s">
        <v>5</v>
      </c>
      <c r="F81" s="8"/>
      <c r="G81" s="11"/>
      <c r="J81"/>
    </row>
    <row r="82" spans="1:10" ht="12.75" customHeight="1">
      <c r="A82" s="31"/>
      <c r="B82" s="33" t="s">
        <v>41</v>
      </c>
      <c r="C82" s="68"/>
      <c r="D82" s="68"/>
      <c r="E82" s="32" t="s">
        <v>38</v>
      </c>
      <c r="F82" s="8"/>
      <c r="G82" s="11"/>
      <c r="J82"/>
    </row>
    <row r="83" spans="1:10" ht="12.75" customHeight="1">
      <c r="A83" s="33"/>
      <c r="B83" s="32" t="s">
        <v>1</v>
      </c>
      <c r="C83" s="68"/>
      <c r="D83" s="68"/>
      <c r="E83" s="33" t="s">
        <v>39</v>
      </c>
      <c r="F83" s="8"/>
      <c r="G83" s="4"/>
      <c r="J83"/>
    </row>
    <row r="84" spans="1:10" ht="12.75" customHeight="1">
      <c r="A84" s="33"/>
      <c r="B84" s="32"/>
      <c r="C84" s="68"/>
      <c r="D84" s="68"/>
      <c r="E84" s="33" t="s">
        <v>39</v>
      </c>
      <c r="F84" s="8"/>
      <c r="G84" s="4"/>
      <c r="J84"/>
    </row>
    <row r="85" spans="1:7" ht="12.75" customHeight="1">
      <c r="A85" s="33"/>
      <c r="B85" s="32" t="s">
        <v>1</v>
      </c>
      <c r="C85" s="68"/>
      <c r="D85" s="68"/>
      <c r="E85" s="33" t="s">
        <v>49</v>
      </c>
      <c r="F85" s="8"/>
      <c r="G85" s="4"/>
    </row>
    <row r="86" spans="1:8" ht="12.75" customHeight="1">
      <c r="A86" s="33"/>
      <c r="B86" s="32"/>
      <c r="C86" s="68"/>
      <c r="D86" s="68"/>
      <c r="E86" s="33" t="s">
        <v>9</v>
      </c>
      <c r="F86" s="54"/>
      <c r="G86" s="53"/>
      <c r="H86" s="55"/>
    </row>
    <row r="87" spans="1:7" ht="12.75" customHeight="1">
      <c r="A87" s="33"/>
      <c r="B87" s="32" t="s">
        <v>42</v>
      </c>
      <c r="C87" s="68"/>
      <c r="D87" s="68"/>
      <c r="E87" s="33" t="s">
        <v>43</v>
      </c>
      <c r="F87" s="47"/>
      <c r="G87" s="13"/>
    </row>
    <row r="88" spans="1:7" ht="13.5" customHeight="1">
      <c r="A88" s="33"/>
      <c r="B88" s="32"/>
      <c r="C88" s="68">
        <v>50</v>
      </c>
      <c r="D88" s="68"/>
      <c r="E88" s="33" t="s">
        <v>6</v>
      </c>
      <c r="G88" s="13"/>
    </row>
    <row r="89" spans="1:7" ht="12.75" customHeight="1">
      <c r="A89" s="33"/>
      <c r="B89" s="32"/>
      <c r="C89" s="68">
        <v>10</v>
      </c>
      <c r="D89" s="68"/>
      <c r="E89" s="33" t="s">
        <v>2</v>
      </c>
      <c r="F89" s="12"/>
      <c r="G89" s="13"/>
    </row>
    <row r="90" spans="1:7" ht="12.75" customHeight="1">
      <c r="A90" s="33"/>
      <c r="B90" s="32"/>
      <c r="C90" s="75">
        <f>SUM(C79:C89)</f>
        <v>60</v>
      </c>
      <c r="D90" s="75"/>
      <c r="E90" s="33"/>
      <c r="F90" s="12"/>
      <c r="G90" s="13"/>
    </row>
    <row r="91" ht="12.75" customHeight="1"/>
    <row r="92" ht="12.75" customHeight="1">
      <c r="G92" s="4"/>
    </row>
    <row r="93" spans="6:7" ht="12.75" customHeight="1">
      <c r="F93" s="8"/>
      <c r="G93" s="14"/>
    </row>
    <row r="94" ht="12.75" customHeight="1">
      <c r="A94" s="1"/>
    </row>
    <row r="95" ht="12.75" customHeight="1">
      <c r="F95" s="52"/>
    </row>
    <row r="96" ht="12.75" customHeight="1"/>
    <row r="97" ht="12.75" customHeight="1"/>
    <row r="98" ht="12.75" customHeight="1">
      <c r="E98" s="5"/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94"/>
  <sheetViews>
    <sheetView zoomScalePageLayoutView="0" workbookViewId="0" topLeftCell="F1">
      <selection activeCell="L16" sqref="L16"/>
    </sheetView>
  </sheetViews>
  <sheetFormatPr defaultColWidth="11.421875" defaultRowHeight="12.75"/>
  <cols>
    <col min="1" max="1" width="5.28125" style="0" customWidth="1"/>
    <col min="2" max="2" width="13.8515625" style="5" bestFit="1" customWidth="1"/>
    <col min="3" max="3" width="11.421875" style="69" customWidth="1"/>
    <col min="4" max="4" width="12.7109375" style="69" customWidth="1"/>
    <col min="5" max="5" width="39.8515625" style="0" bestFit="1" customWidth="1"/>
    <col min="6" max="6" width="12.421875" style="0" customWidth="1"/>
    <col min="7" max="7" width="13.421875" style="0" customWidth="1"/>
    <col min="9" max="9" width="17.7109375" style="0" customWidth="1"/>
    <col min="10" max="10" width="27.421875" style="15" customWidth="1"/>
    <col min="11" max="11" width="18.140625" style="15" customWidth="1"/>
    <col min="12" max="12" width="20.140625" style="15" customWidth="1"/>
    <col min="13" max="13" width="10.00390625" style="15" customWidth="1"/>
    <col min="14" max="20" width="11.421875" style="15" hidden="1" customWidth="1"/>
    <col min="21" max="21" width="2.421875" style="15" customWidth="1"/>
    <col min="22" max="27" width="11.421875" style="15" customWidth="1"/>
  </cols>
  <sheetData>
    <row r="1" spans="1:13" ht="26.25" thickBot="1">
      <c r="A1" s="64" t="s">
        <v>34</v>
      </c>
      <c r="B1" s="65" t="s">
        <v>35</v>
      </c>
      <c r="C1" s="70" t="s">
        <v>45</v>
      </c>
      <c r="D1" s="71" t="s">
        <v>44</v>
      </c>
      <c r="E1" s="66" t="s">
        <v>36</v>
      </c>
      <c r="F1" s="67" t="s">
        <v>46</v>
      </c>
      <c r="G1" s="67" t="s">
        <v>47</v>
      </c>
      <c r="H1" s="67" t="s">
        <v>48</v>
      </c>
      <c r="J1" s="67" t="s">
        <v>12</v>
      </c>
      <c r="K1" s="81" t="s">
        <v>13</v>
      </c>
      <c r="L1" s="82">
        <f>24.25+20</f>
        <v>44.25</v>
      </c>
      <c r="M1" s="105"/>
    </row>
    <row r="2" spans="1:27" s="2" customFormat="1" ht="12.75">
      <c r="A2" s="58"/>
      <c r="B2" s="10"/>
      <c r="C2" s="59"/>
      <c r="D2" s="69"/>
      <c r="F2" s="46"/>
      <c r="G2" s="56"/>
      <c r="H2" s="16"/>
      <c r="I2"/>
      <c r="K2" s="22"/>
      <c r="L2" s="106"/>
      <c r="M2" s="10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2" customFormat="1" ht="12.75">
      <c r="A3" s="58"/>
      <c r="B3" s="10"/>
      <c r="C3" s="69"/>
      <c r="D3" s="69"/>
      <c r="E3" s="6"/>
      <c r="F3" s="6"/>
      <c r="G3" s="6"/>
      <c r="H3" s="6"/>
      <c r="I3"/>
      <c r="J3" s="108"/>
      <c r="K3" s="107"/>
      <c r="L3" s="106"/>
      <c r="M3" s="107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2" customFormat="1" ht="12.75">
      <c r="A4" s="10"/>
      <c r="B4" s="10"/>
      <c r="C4" s="69"/>
      <c r="D4" s="69"/>
      <c r="E4" s="117"/>
      <c r="F4" s="13"/>
      <c r="G4" s="6"/>
      <c r="H4" s="6"/>
      <c r="I4"/>
      <c r="J4" s="108"/>
      <c r="K4" s="108"/>
      <c r="L4" s="109"/>
      <c r="M4" s="107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" customFormat="1" ht="12.75">
      <c r="A5" s="58"/>
      <c r="B5" s="10">
        <v>39874</v>
      </c>
      <c r="C5" s="72">
        <v>4.4</v>
      </c>
      <c r="D5" s="69"/>
      <c r="E5" s="16" t="s">
        <v>70</v>
      </c>
      <c r="F5" s="6"/>
      <c r="G5" s="6"/>
      <c r="H5" s="6"/>
      <c r="I5"/>
      <c r="J5" s="108"/>
      <c r="K5" s="107"/>
      <c r="L5" s="106"/>
      <c r="M5" s="107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" customFormat="1" ht="12.75">
      <c r="A6" s="58"/>
      <c r="B6" s="10">
        <v>39875</v>
      </c>
      <c r="C6" s="2">
        <v>0.35</v>
      </c>
      <c r="D6"/>
      <c r="E6" s="6" t="s">
        <v>53</v>
      </c>
      <c r="F6" s="6"/>
      <c r="G6" s="6"/>
      <c r="H6" s="6"/>
      <c r="I6"/>
      <c r="J6" s="108">
        <f>0.35</f>
        <v>0.35</v>
      </c>
      <c r="K6" s="110">
        <f>J6/2</f>
        <v>0.175</v>
      </c>
      <c r="L6" s="106">
        <f>L1-K6</f>
        <v>44.075</v>
      </c>
      <c r="M6" s="10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" customFormat="1" ht="12.75">
      <c r="A7" s="60"/>
      <c r="B7" s="10">
        <v>39876</v>
      </c>
      <c r="C7" s="2">
        <v>21.75</v>
      </c>
      <c r="E7" s="6" t="s">
        <v>61</v>
      </c>
      <c r="F7" s="24"/>
      <c r="G7" s="24"/>
      <c r="H7" s="6"/>
      <c r="I7"/>
      <c r="K7" s="108">
        <v>3.9</v>
      </c>
      <c r="L7" s="111">
        <f>L6-K7</f>
        <v>40.175000000000004</v>
      </c>
      <c r="M7" s="107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2" customFormat="1" ht="12.75">
      <c r="A8" s="60"/>
      <c r="B8" s="10">
        <v>39877</v>
      </c>
      <c r="C8" s="72">
        <v>66.7</v>
      </c>
      <c r="D8"/>
      <c r="E8" s="6" t="s">
        <v>71</v>
      </c>
      <c r="F8" s="6"/>
      <c r="G8" s="6"/>
      <c r="H8" s="6"/>
      <c r="I8"/>
      <c r="J8" s="108"/>
      <c r="K8" s="108"/>
      <c r="L8" s="109"/>
      <c r="M8" s="107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2" customFormat="1" ht="12.75">
      <c r="A9" s="60"/>
      <c r="B9" s="10"/>
      <c r="C9" s="6"/>
      <c r="E9" s="6"/>
      <c r="F9" s="6"/>
      <c r="G9" s="6"/>
      <c r="H9" s="16"/>
      <c r="I9"/>
      <c r="J9" s="112"/>
      <c r="K9" s="110"/>
      <c r="L9" s="106"/>
      <c r="M9" s="107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2" customFormat="1" ht="12.75">
      <c r="A10" s="58"/>
      <c r="B10" s="10">
        <v>39879</v>
      </c>
      <c r="C10" s="34">
        <v>14.85</v>
      </c>
      <c r="D10"/>
      <c r="E10" s="20" t="s">
        <v>69</v>
      </c>
      <c r="F10" s="13"/>
      <c r="G10" s="76"/>
      <c r="H10" s="16"/>
      <c r="I10"/>
      <c r="J10" s="108"/>
      <c r="K10" s="107"/>
      <c r="L10" s="106"/>
      <c r="M10" s="107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2" customFormat="1" ht="12.75">
      <c r="A11" s="58"/>
      <c r="B11" s="10"/>
      <c r="C11" s="72">
        <v>5.9</v>
      </c>
      <c r="D11"/>
      <c r="E11" s="20" t="s">
        <v>78</v>
      </c>
      <c r="F11" s="78"/>
      <c r="G11" s="78"/>
      <c r="I11"/>
      <c r="J11" s="108"/>
      <c r="K11" s="107"/>
      <c r="L11" s="106"/>
      <c r="M11" s="107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2" customFormat="1" ht="12.75">
      <c r="A12" s="58"/>
      <c r="B12" s="10">
        <v>39880</v>
      </c>
      <c r="C12" s="2">
        <v>2.7</v>
      </c>
      <c r="D12"/>
      <c r="E12" s="20" t="s">
        <v>54</v>
      </c>
      <c r="H12" s="13"/>
      <c r="I12"/>
      <c r="J12" s="108"/>
      <c r="K12" s="107"/>
      <c r="L12" s="106"/>
      <c r="M12" s="107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2" customFormat="1" ht="12.75">
      <c r="A13" s="58"/>
      <c r="B13" s="10"/>
      <c r="C13" s="115"/>
      <c r="E13" s="20"/>
      <c r="F13" s="46"/>
      <c r="G13" s="22"/>
      <c r="H13" s="16"/>
      <c r="I13"/>
      <c r="J13" s="108"/>
      <c r="K13" s="107"/>
      <c r="L13" s="106"/>
      <c r="M13" s="107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2" customFormat="1" ht="12.75">
      <c r="A14" s="58"/>
      <c r="B14" s="10"/>
      <c r="C14" s="6"/>
      <c r="F14" s="78"/>
      <c r="G14" s="13"/>
      <c r="I14"/>
      <c r="J14" s="108"/>
      <c r="K14" s="108"/>
      <c r="L14" s="106"/>
      <c r="M14" s="107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2" customFormat="1" ht="12.75">
      <c r="A15" s="58"/>
      <c r="B15" s="10">
        <v>39882</v>
      </c>
      <c r="C15" s="119">
        <v>19.65</v>
      </c>
      <c r="E15" s="20" t="s">
        <v>53</v>
      </c>
      <c r="H15" s="16"/>
      <c r="I15" s="21"/>
      <c r="J15" s="108">
        <f>1.99+0.99+0.59+2.19</f>
        <v>5.76</v>
      </c>
      <c r="K15" s="107">
        <f>J15/2</f>
        <v>2.88</v>
      </c>
      <c r="L15" s="106">
        <f>L7-K15</f>
        <v>37.295</v>
      </c>
      <c r="M15" s="107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2" customFormat="1" ht="12.75">
      <c r="A16" s="58"/>
      <c r="B16" s="10">
        <v>39883</v>
      </c>
      <c r="C16" s="118">
        <v>17</v>
      </c>
      <c r="D16"/>
      <c r="E16" s="20" t="s">
        <v>68</v>
      </c>
      <c r="H16" s="16"/>
      <c r="I16"/>
      <c r="J16" s="108"/>
      <c r="K16" s="107"/>
      <c r="L16" s="106"/>
      <c r="M16" s="107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2" customFormat="1" ht="12.75">
      <c r="A17" s="58"/>
      <c r="B17" s="10">
        <v>39884</v>
      </c>
      <c r="C17" s="119">
        <v>79</v>
      </c>
      <c r="E17" s="20" t="s">
        <v>77</v>
      </c>
      <c r="H17" s="16"/>
      <c r="I17" s="21"/>
      <c r="J17" s="108"/>
      <c r="K17" s="107"/>
      <c r="L17" s="106"/>
      <c r="M17" s="107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2" customFormat="1" ht="12.75">
      <c r="A18" s="58"/>
      <c r="B18" s="10">
        <v>39884</v>
      </c>
      <c r="C18" s="119">
        <v>7</v>
      </c>
      <c r="E18" s="20" t="s">
        <v>61</v>
      </c>
      <c r="H18" s="16"/>
      <c r="I18" s="21"/>
      <c r="J18" s="108"/>
      <c r="K18" s="107"/>
      <c r="L18" s="106"/>
      <c r="M18" s="107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2" customFormat="1" ht="12.75">
      <c r="A19" s="58"/>
      <c r="B19" s="10">
        <v>39885</v>
      </c>
      <c r="C19" s="119">
        <v>11.54</v>
      </c>
      <c r="E19" s="20" t="s">
        <v>53</v>
      </c>
      <c r="H19" s="16"/>
      <c r="I19" s="21"/>
      <c r="J19" s="108"/>
      <c r="K19" s="110"/>
      <c r="L19" s="106"/>
      <c r="M19" s="107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2" customFormat="1" ht="12.75">
      <c r="A20" s="58"/>
      <c r="B20" s="10">
        <v>39889</v>
      </c>
      <c r="C20" s="119">
        <v>14.1</v>
      </c>
      <c r="E20" s="104" t="s">
        <v>71</v>
      </c>
      <c r="F20" s="46"/>
      <c r="G20" s="46"/>
      <c r="I20" s="21"/>
      <c r="J20" s="108"/>
      <c r="K20" s="110"/>
      <c r="L20" s="106"/>
      <c r="M20" s="107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2" customFormat="1" ht="12.75">
      <c r="A21" s="58"/>
      <c r="B21" s="10"/>
      <c r="C21" s="119">
        <v>56.45</v>
      </c>
      <c r="E21" s="104" t="s">
        <v>73</v>
      </c>
      <c r="G21" s="76"/>
      <c r="H21" s="16"/>
      <c r="I21"/>
      <c r="J21" s="108"/>
      <c r="K21" s="110"/>
      <c r="L21" s="106"/>
      <c r="M21" s="107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2" customFormat="1" ht="12.75">
      <c r="A22" s="58"/>
      <c r="B22" s="10"/>
      <c r="C22" s="119">
        <v>30</v>
      </c>
      <c r="E22" s="104" t="s">
        <v>14</v>
      </c>
      <c r="H22" s="16"/>
      <c r="I22"/>
      <c r="J22" s="108"/>
      <c r="K22" s="110"/>
      <c r="L22" s="106"/>
      <c r="M22" s="107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2" customFormat="1" ht="12.75">
      <c r="A23" s="58"/>
      <c r="B23" s="10"/>
      <c r="E23" s="6"/>
      <c r="F23" s="13"/>
      <c r="H23" s="16"/>
      <c r="I23"/>
      <c r="J23" s="108"/>
      <c r="K23" s="107"/>
      <c r="L23" s="106"/>
      <c r="M23" s="107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2" customFormat="1" ht="12.75">
      <c r="A24" s="58"/>
      <c r="B24" s="10"/>
      <c r="C24" s="6"/>
      <c r="E24" s="20"/>
      <c r="F24" s="13"/>
      <c r="G24" s="76"/>
      <c r="H24" s="16"/>
      <c r="I24"/>
      <c r="J24" s="113"/>
      <c r="K24" s="110"/>
      <c r="L24" s="106"/>
      <c r="M24" s="107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2" customFormat="1" ht="12.75">
      <c r="A25" s="58"/>
      <c r="B25" s="10"/>
      <c r="C25" s="6"/>
      <c r="E25" s="116"/>
      <c r="H25" s="16"/>
      <c r="I25"/>
      <c r="J25" s="108"/>
      <c r="K25" s="107"/>
      <c r="L25" s="106"/>
      <c r="M25" s="107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2" customFormat="1" ht="12.75">
      <c r="A26" s="58"/>
      <c r="B26" s="10"/>
      <c r="C26" s="6"/>
      <c r="E26" s="116"/>
      <c r="K26" s="107"/>
      <c r="L26" s="106"/>
      <c r="M26" s="107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2" customFormat="1" ht="12.75">
      <c r="A27" s="58"/>
      <c r="B27" s="10"/>
      <c r="C27" s="6"/>
      <c r="E27" s="116"/>
      <c r="F27" s="46"/>
      <c r="G27" s="46"/>
      <c r="H27" s="16"/>
      <c r="I27"/>
      <c r="J27" s="108"/>
      <c r="K27" s="108"/>
      <c r="L27" s="106"/>
      <c r="M27" s="10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2" customFormat="1" ht="12.75">
      <c r="A28" s="58"/>
      <c r="B28" s="10"/>
      <c r="C28" s="6"/>
      <c r="E28" s="116"/>
      <c r="F28" s="20"/>
      <c r="G28" s="46"/>
      <c r="H28" s="16"/>
      <c r="I28"/>
      <c r="J28" s="108"/>
      <c r="K28" s="107"/>
      <c r="L28" s="106"/>
      <c r="M28" s="107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13" ht="12.75">
      <c r="A29" s="58"/>
      <c r="B29" s="10"/>
      <c r="C29" s="6"/>
      <c r="D29" s="2"/>
      <c r="E29" s="6"/>
      <c r="F29" s="6"/>
      <c r="G29" s="6"/>
      <c r="H29" s="16"/>
      <c r="J29" s="112"/>
      <c r="K29" s="105"/>
      <c r="L29" s="106"/>
      <c r="M29" s="105"/>
    </row>
    <row r="30" spans="1:13" ht="12.75">
      <c r="A30" s="58"/>
      <c r="B30" s="10"/>
      <c r="C30" s="59"/>
      <c r="E30" s="116"/>
      <c r="F30" s="2"/>
      <c r="G30" s="76"/>
      <c r="H30" s="16"/>
      <c r="J30" s="112"/>
      <c r="K30" s="105"/>
      <c r="L30" s="106"/>
      <c r="M30" s="105"/>
    </row>
    <row r="31" spans="1:13" ht="12.75">
      <c r="A31" s="58"/>
      <c r="B31" s="10"/>
      <c r="C31" s="72"/>
      <c r="D31" s="59"/>
      <c r="E31" s="116"/>
      <c r="F31" s="13"/>
      <c r="G31" s="76"/>
      <c r="H31" s="16"/>
      <c r="J31" s="108"/>
      <c r="K31" s="105"/>
      <c r="L31" s="106"/>
      <c r="M31" s="105"/>
    </row>
    <row r="32" spans="1:13" ht="12.75">
      <c r="A32" s="58"/>
      <c r="B32" s="10"/>
      <c r="C32" s="72"/>
      <c r="D32" s="2"/>
      <c r="E32" s="20"/>
      <c r="F32" s="6"/>
      <c r="G32" s="77"/>
      <c r="H32" s="1"/>
      <c r="J32" s="112"/>
      <c r="K32" s="105"/>
      <c r="L32" s="106"/>
      <c r="M32" s="105"/>
    </row>
    <row r="33" spans="1:13" ht="12.75">
      <c r="A33" s="58"/>
      <c r="B33" s="10"/>
      <c r="E33" s="20"/>
      <c r="F33" s="57"/>
      <c r="G33" s="6"/>
      <c r="J33" s="112"/>
      <c r="K33" s="105"/>
      <c r="L33" s="106"/>
      <c r="M33" s="105"/>
    </row>
    <row r="34" spans="1:13" ht="12.75">
      <c r="A34" s="58"/>
      <c r="B34" s="10"/>
      <c r="C34" s="2"/>
      <c r="D34" s="2"/>
      <c r="E34" s="2"/>
      <c r="F34" s="13"/>
      <c r="G34" s="77"/>
      <c r="H34" s="16"/>
      <c r="J34" s="112"/>
      <c r="K34" s="105"/>
      <c r="L34" s="106"/>
      <c r="M34" s="105"/>
    </row>
    <row r="35" spans="1:10" ht="12.75">
      <c r="A35" s="58"/>
      <c r="B35" s="10"/>
      <c r="C35" s="72"/>
      <c r="D35" s="59"/>
      <c r="E35" s="20"/>
      <c r="F35" s="6"/>
      <c r="G35" s="6"/>
      <c r="H35" s="16"/>
      <c r="J35"/>
    </row>
    <row r="36" spans="1:10" ht="12.75">
      <c r="A36" s="58"/>
      <c r="B36" s="10"/>
      <c r="E36" s="20"/>
      <c r="F36" s="13"/>
      <c r="G36" s="16"/>
      <c r="H36" s="16"/>
      <c r="J36"/>
    </row>
    <row r="37" spans="1:10" ht="12.75">
      <c r="A37" s="58"/>
      <c r="B37" s="63"/>
      <c r="E37" s="20"/>
      <c r="F37" s="13"/>
      <c r="G37" s="16"/>
      <c r="H37" s="16"/>
      <c r="J37"/>
    </row>
    <row r="38" spans="1:10" ht="12.75">
      <c r="A38" s="58"/>
      <c r="B38" s="10"/>
      <c r="F38" s="13"/>
      <c r="G38" s="16"/>
      <c r="H38" s="16"/>
      <c r="J38"/>
    </row>
    <row r="39" spans="1:27" ht="12.75" customHeight="1">
      <c r="A39" s="58"/>
      <c r="B39" s="10"/>
      <c r="F39" s="13"/>
      <c r="G39" s="16"/>
      <c r="H39" s="16"/>
      <c r="J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2.75" customHeight="1">
      <c r="A40" s="58"/>
      <c r="B40" s="10"/>
      <c r="F40" s="13"/>
      <c r="H40" s="16"/>
      <c r="J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.75" customHeight="1">
      <c r="A41" s="58"/>
      <c r="B41" s="10"/>
      <c r="F41" s="13"/>
      <c r="G41" s="16"/>
      <c r="H41" s="16"/>
      <c r="J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2.75" customHeight="1">
      <c r="A42" s="58"/>
      <c r="B42" s="10"/>
      <c r="F42" s="13"/>
      <c r="G42" s="16"/>
      <c r="H42" s="16"/>
      <c r="J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2.75" customHeight="1">
      <c r="A43" s="60"/>
      <c r="B43" s="10"/>
      <c r="F43" s="13"/>
      <c r="G43" s="16"/>
      <c r="H43" s="16"/>
      <c r="J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10" ht="12.75" customHeight="1">
      <c r="A44" s="58"/>
      <c r="B44" s="10"/>
      <c r="F44" s="78"/>
      <c r="G44" s="6"/>
      <c r="H44" s="6"/>
      <c r="J44" s="19"/>
    </row>
    <row r="45" spans="1:10" ht="12.75" customHeight="1">
      <c r="A45" s="58"/>
      <c r="B45" s="63"/>
      <c r="F45" s="6"/>
      <c r="G45" s="6"/>
      <c r="H45" s="6"/>
      <c r="J45" s="19"/>
    </row>
    <row r="46" spans="1:10" ht="12.75" customHeight="1">
      <c r="A46" s="60"/>
      <c r="B46" s="10"/>
      <c r="F46" s="6"/>
      <c r="G46" s="6"/>
      <c r="H46" s="6"/>
      <c r="J46" s="19"/>
    </row>
    <row r="47" spans="1:10" ht="12.75" customHeight="1">
      <c r="A47" s="60"/>
      <c r="B47" s="10"/>
      <c r="H47" s="6"/>
      <c r="J47" s="19"/>
    </row>
    <row r="48" spans="1:10" ht="12.75" customHeight="1">
      <c r="A48" s="60"/>
      <c r="B48" s="10"/>
      <c r="F48" s="78"/>
      <c r="G48" s="6"/>
      <c r="H48" s="6"/>
      <c r="J48" s="19"/>
    </row>
    <row r="49" spans="1:7" ht="12.75">
      <c r="A49" s="60"/>
      <c r="B49" s="10"/>
      <c r="C49" s="72"/>
      <c r="D49" s="72"/>
      <c r="E49" s="6"/>
      <c r="F49" s="6"/>
      <c r="G49" s="6"/>
    </row>
    <row r="50" spans="1:5" ht="12.75">
      <c r="A50" s="60"/>
      <c r="B50" s="63"/>
      <c r="E50" s="6"/>
    </row>
    <row r="51" spans="1:2" ht="12.75">
      <c r="A51" s="3"/>
      <c r="B51" s="63"/>
    </row>
    <row r="52" spans="1:10" ht="12.75" customHeight="1">
      <c r="A52" s="61"/>
      <c r="B52" s="10"/>
      <c r="E52" s="6"/>
      <c r="H52" s="6"/>
      <c r="J52" s="19"/>
    </row>
    <row r="53" spans="1:10" ht="12.75" customHeight="1">
      <c r="A53" s="61"/>
      <c r="B53" s="10"/>
      <c r="H53" s="6"/>
      <c r="J53" s="19"/>
    </row>
    <row r="54" spans="1:10" ht="12.75" customHeight="1">
      <c r="A54" s="61"/>
      <c r="B54" s="62"/>
      <c r="F54" s="6"/>
      <c r="G54" s="6"/>
      <c r="H54" s="6"/>
      <c r="J54" s="19"/>
    </row>
    <row r="55" spans="1:10" ht="12.75" customHeight="1">
      <c r="A55" s="58"/>
      <c r="B55" s="10"/>
      <c r="F55" s="6"/>
      <c r="G55" s="6"/>
      <c r="H55" s="6"/>
      <c r="J55" s="19"/>
    </row>
    <row r="56" spans="1:10" ht="12.75" customHeight="1">
      <c r="A56" s="61"/>
      <c r="B56" s="63"/>
      <c r="F56" s="6"/>
      <c r="G56" s="6"/>
      <c r="H56" s="6"/>
      <c r="J56" s="19"/>
    </row>
    <row r="57" spans="1:10" ht="12.75" customHeight="1">
      <c r="A57" s="58"/>
      <c r="B57" s="10"/>
      <c r="F57" s="6"/>
      <c r="G57" s="6"/>
      <c r="H57" s="6"/>
      <c r="J57" s="19"/>
    </row>
    <row r="58" spans="1:10" ht="12.75" customHeight="1">
      <c r="A58" s="58"/>
      <c r="B58" s="10"/>
      <c r="F58" s="6"/>
      <c r="G58" s="6"/>
      <c r="H58" s="6"/>
      <c r="J58" s="19"/>
    </row>
    <row r="59" spans="1:10" ht="12.75" customHeight="1">
      <c r="A59" s="58"/>
      <c r="B59" s="10"/>
      <c r="F59" s="6"/>
      <c r="G59" s="6"/>
      <c r="H59" s="6"/>
      <c r="J59" s="19"/>
    </row>
    <row r="60" spans="1:10" ht="12.75" customHeight="1">
      <c r="A60" s="58"/>
      <c r="B60" s="10"/>
      <c r="F60" s="6"/>
      <c r="G60" s="6"/>
      <c r="H60" s="6"/>
      <c r="J60" s="19"/>
    </row>
    <row r="61" spans="1:10" ht="12.75" customHeight="1">
      <c r="A61" s="58"/>
      <c r="B61" s="10"/>
      <c r="F61" s="6"/>
      <c r="G61" s="6"/>
      <c r="H61" s="6"/>
      <c r="J61" s="19"/>
    </row>
    <row r="62" spans="1:10" ht="12.75" customHeight="1">
      <c r="A62" s="58"/>
      <c r="B62" s="10"/>
      <c r="F62" s="6"/>
      <c r="G62" s="6"/>
      <c r="H62" s="6"/>
      <c r="J62" s="19"/>
    </row>
    <row r="63" spans="1:10" ht="12.75" customHeight="1">
      <c r="A63" s="58"/>
      <c r="B63" s="10"/>
      <c r="J63" s="19"/>
    </row>
    <row r="64" spans="1:10" ht="12.75" customHeight="1">
      <c r="A64" s="58"/>
      <c r="B64" s="10"/>
      <c r="J64" s="19"/>
    </row>
    <row r="65" spans="1:10" ht="12.75" customHeight="1">
      <c r="A65" s="61"/>
      <c r="B65" s="62"/>
      <c r="J65" s="19"/>
    </row>
    <row r="66" spans="1:10" ht="12.75" customHeight="1">
      <c r="A66" s="61"/>
      <c r="B66" s="62"/>
      <c r="J66" s="19"/>
    </row>
    <row r="67" spans="1:10" ht="12.75" customHeight="1">
      <c r="A67" s="61"/>
      <c r="B67" s="62"/>
      <c r="J67" s="19"/>
    </row>
    <row r="68" spans="1:10" ht="12.75" customHeight="1">
      <c r="A68" s="61"/>
      <c r="B68" s="62"/>
      <c r="J68" s="19"/>
    </row>
    <row r="69" spans="1:10" ht="12.75">
      <c r="A69" s="48"/>
      <c r="B69" s="49"/>
      <c r="C69" s="73"/>
      <c r="D69" s="73"/>
      <c r="E69" s="18"/>
      <c r="F69" s="18"/>
      <c r="G69" s="18"/>
      <c r="H69" s="43"/>
      <c r="J69"/>
    </row>
    <row r="70" spans="1:10" ht="16.5" thickBot="1">
      <c r="A70" s="44" t="s">
        <v>37</v>
      </c>
      <c r="B70" s="45"/>
      <c r="C70" s="74">
        <f>SUM(C3:C69)</f>
        <v>351.39</v>
      </c>
      <c r="D70" s="74">
        <f>SUM(D3:D69)</f>
        <v>0</v>
      </c>
      <c r="E70" s="17"/>
      <c r="F70" s="17">
        <f>SUM(F36:F69)</f>
        <v>0</v>
      </c>
      <c r="G70" s="17">
        <f>SUM(G36:G69)</f>
        <v>0</v>
      </c>
      <c r="H70" s="42">
        <f>SUM(H2:H69)</f>
        <v>0</v>
      </c>
      <c r="J70"/>
    </row>
    <row r="71" spans="7:10" ht="12.75">
      <c r="G71" s="35" t="s">
        <v>10</v>
      </c>
      <c r="H71" s="114">
        <v>1454.73</v>
      </c>
      <c r="J71"/>
    </row>
    <row r="72" spans="7:10" ht="13.5" thickBot="1">
      <c r="G72" s="36"/>
      <c r="H72" s="37"/>
      <c r="J72"/>
    </row>
    <row r="73" spans="1:10" ht="13.5" customHeight="1" thickBot="1">
      <c r="A73" s="7" t="s">
        <v>44</v>
      </c>
      <c r="G73" s="38"/>
      <c r="H73" s="40"/>
      <c r="J73"/>
    </row>
    <row r="74" spans="1:10" ht="12.75" customHeight="1">
      <c r="A74" s="7"/>
      <c r="G74" s="23"/>
      <c r="H74" s="50"/>
      <c r="J74"/>
    </row>
    <row r="75" spans="1:10" ht="12.75" customHeight="1">
      <c r="A75" s="31"/>
      <c r="B75" s="32" t="s">
        <v>8</v>
      </c>
      <c r="C75" s="68"/>
      <c r="D75" s="68"/>
      <c r="E75" s="33" t="s">
        <v>40</v>
      </c>
      <c r="H75" s="51"/>
      <c r="J75"/>
    </row>
    <row r="76" spans="1:10" ht="12.75" customHeight="1">
      <c r="A76" s="33"/>
      <c r="B76" s="33" t="s">
        <v>8</v>
      </c>
      <c r="C76" s="68"/>
      <c r="D76" s="68"/>
      <c r="E76" s="33" t="s">
        <v>7</v>
      </c>
      <c r="F76" s="24"/>
      <c r="G76" s="2"/>
      <c r="J76"/>
    </row>
    <row r="77" spans="1:10" ht="12.75" customHeight="1">
      <c r="A77" s="31"/>
      <c r="B77" s="32" t="s">
        <v>1</v>
      </c>
      <c r="C77" s="68"/>
      <c r="D77" s="68"/>
      <c r="E77" s="33" t="s">
        <v>5</v>
      </c>
      <c r="F77" s="8"/>
      <c r="G77" s="11"/>
      <c r="J77"/>
    </row>
    <row r="78" spans="1:10" ht="12.75" customHeight="1">
      <c r="A78" s="31"/>
      <c r="B78" s="33" t="s">
        <v>41</v>
      </c>
      <c r="C78" s="68"/>
      <c r="D78" s="68"/>
      <c r="E78" s="32" t="s">
        <v>38</v>
      </c>
      <c r="F78" s="8"/>
      <c r="G78" s="11"/>
      <c r="J78"/>
    </row>
    <row r="79" spans="1:10" ht="12.75" customHeight="1">
      <c r="A79" s="33"/>
      <c r="B79" s="32" t="s">
        <v>1</v>
      </c>
      <c r="C79" s="68"/>
      <c r="D79" s="68"/>
      <c r="E79" s="33" t="s">
        <v>39</v>
      </c>
      <c r="F79" s="8"/>
      <c r="G79" s="4"/>
      <c r="J79"/>
    </row>
    <row r="80" spans="1:10" ht="12.75" customHeight="1">
      <c r="A80" s="33"/>
      <c r="B80" s="32"/>
      <c r="C80" s="68"/>
      <c r="D80" s="68"/>
      <c r="E80" s="33" t="s">
        <v>39</v>
      </c>
      <c r="F80" s="8"/>
      <c r="G80" s="4"/>
      <c r="J80"/>
    </row>
    <row r="81" spans="1:7" ht="12.75" customHeight="1">
      <c r="A81" s="33"/>
      <c r="B81" s="32" t="s">
        <v>1</v>
      </c>
      <c r="C81" s="68"/>
      <c r="D81" s="68"/>
      <c r="E81" s="33" t="s">
        <v>49</v>
      </c>
      <c r="F81" s="8"/>
      <c r="G81" s="4"/>
    </row>
    <row r="82" spans="1:8" ht="12.75" customHeight="1">
      <c r="A82" s="33"/>
      <c r="B82" s="32"/>
      <c r="C82" s="68"/>
      <c r="D82" s="68"/>
      <c r="E82" s="33" t="s">
        <v>9</v>
      </c>
      <c r="F82" s="54"/>
      <c r="G82" s="53"/>
      <c r="H82" s="55"/>
    </row>
    <row r="83" spans="1:7" ht="12.75" customHeight="1">
      <c r="A83" s="33"/>
      <c r="B83" s="32" t="s">
        <v>42</v>
      </c>
      <c r="C83" s="68"/>
      <c r="D83" s="68"/>
      <c r="E83" s="33" t="s">
        <v>43</v>
      </c>
      <c r="F83" s="47"/>
      <c r="G83" s="13"/>
    </row>
    <row r="84" spans="1:7" ht="13.5" customHeight="1">
      <c r="A84" s="33"/>
      <c r="B84" s="32"/>
      <c r="C84" s="68">
        <v>50</v>
      </c>
      <c r="D84" s="68"/>
      <c r="E84" s="33" t="s">
        <v>6</v>
      </c>
      <c r="G84" s="13"/>
    </row>
    <row r="85" spans="1:7" ht="12.75" customHeight="1">
      <c r="A85" s="33"/>
      <c r="B85" s="32"/>
      <c r="C85" s="68">
        <v>10</v>
      </c>
      <c r="D85" s="68"/>
      <c r="E85" s="33" t="s">
        <v>2</v>
      </c>
      <c r="F85" s="12"/>
      <c r="G85" s="13"/>
    </row>
    <row r="86" spans="1:7" ht="12.75" customHeight="1">
      <c r="A86" s="33"/>
      <c r="B86" s="32"/>
      <c r="C86" s="75">
        <f>SUM(C75:C85)</f>
        <v>60</v>
      </c>
      <c r="D86" s="75"/>
      <c r="E86" s="33"/>
      <c r="F86" s="12"/>
      <c r="G86" s="13"/>
    </row>
    <row r="87" ht="12.75" customHeight="1"/>
    <row r="88" ht="12.75" customHeight="1">
      <c r="G88" s="4"/>
    </row>
    <row r="89" spans="6:7" ht="12.75" customHeight="1">
      <c r="F89" s="8"/>
      <c r="G89" s="14"/>
    </row>
    <row r="90" ht="12.75" customHeight="1">
      <c r="A90" s="1"/>
    </row>
    <row r="91" ht="12.75" customHeight="1">
      <c r="F91" s="52"/>
    </row>
    <row r="92" ht="12.75" customHeight="1"/>
    <row r="93" ht="12.75" customHeight="1"/>
    <row r="94" ht="12.75" customHeight="1">
      <c r="E94" s="5"/>
    </row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94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1" width="5.28125" style="0" customWidth="1"/>
    <col min="2" max="2" width="13.8515625" style="5" bestFit="1" customWidth="1"/>
    <col min="3" max="3" width="11.421875" style="69" customWidth="1"/>
    <col min="4" max="4" width="12.7109375" style="69" customWidth="1"/>
    <col min="5" max="5" width="39.8515625" style="0" bestFit="1" customWidth="1"/>
    <col min="6" max="6" width="12.421875" style="0" customWidth="1"/>
    <col min="7" max="7" width="13.421875" style="0" customWidth="1"/>
    <col min="9" max="9" width="17.7109375" style="0" customWidth="1"/>
    <col min="10" max="10" width="27.421875" style="15" customWidth="1"/>
    <col min="11" max="11" width="18.140625" style="15" customWidth="1"/>
    <col min="12" max="12" width="20.140625" style="15" customWidth="1"/>
    <col min="13" max="13" width="10.00390625" style="15" customWidth="1"/>
    <col min="14" max="20" width="11.421875" style="15" hidden="1" customWidth="1"/>
    <col min="21" max="21" width="2.421875" style="15" customWidth="1"/>
    <col min="22" max="27" width="11.421875" style="15" customWidth="1"/>
  </cols>
  <sheetData>
    <row r="1" spans="1:13" ht="26.25" thickBot="1">
      <c r="A1" s="64" t="s">
        <v>34</v>
      </c>
      <c r="B1" s="65" t="s">
        <v>35</v>
      </c>
      <c r="C1" s="70" t="s">
        <v>45</v>
      </c>
      <c r="D1" s="71" t="s">
        <v>44</v>
      </c>
      <c r="E1" s="66" t="s">
        <v>36</v>
      </c>
      <c r="F1" s="67" t="s">
        <v>46</v>
      </c>
      <c r="G1" s="67" t="s">
        <v>47</v>
      </c>
      <c r="H1" s="67" t="s">
        <v>48</v>
      </c>
      <c r="J1" s="67" t="s">
        <v>12</v>
      </c>
      <c r="K1" s="81" t="s">
        <v>13</v>
      </c>
      <c r="L1" s="82">
        <f>24.25+20</f>
        <v>44.25</v>
      </c>
      <c r="M1" s="105"/>
    </row>
    <row r="2" spans="1:27" s="2" customFormat="1" ht="12.75">
      <c r="A2" s="58"/>
      <c r="B2" s="10"/>
      <c r="C2" s="59"/>
      <c r="D2" s="69"/>
      <c r="F2" s="46"/>
      <c r="G2" s="56"/>
      <c r="H2" s="16"/>
      <c r="I2"/>
      <c r="K2" s="22"/>
      <c r="L2" s="106"/>
      <c r="M2" s="10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2" customFormat="1" ht="12.75">
      <c r="A3" s="58"/>
      <c r="B3" s="10">
        <v>39846</v>
      </c>
      <c r="C3" s="69">
        <v>14.22</v>
      </c>
      <c r="D3" s="69"/>
      <c r="E3" s="6" t="s">
        <v>53</v>
      </c>
      <c r="F3" s="6"/>
      <c r="G3" s="6"/>
      <c r="H3" s="6"/>
      <c r="I3"/>
      <c r="J3" s="108">
        <f>0.88+2.89+0.59</f>
        <v>4.36</v>
      </c>
      <c r="K3" s="107">
        <f>J3/2</f>
        <v>2.18</v>
      </c>
      <c r="L3" s="106">
        <f>L1-K3</f>
        <v>42.07</v>
      </c>
      <c r="M3" s="107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2" customFormat="1" ht="12.75">
      <c r="A4" s="10"/>
      <c r="B4" s="10"/>
      <c r="C4" s="69">
        <v>11</v>
      </c>
      <c r="D4" s="69"/>
      <c r="E4" s="117" t="s">
        <v>67</v>
      </c>
      <c r="F4" s="13"/>
      <c r="G4" s="6"/>
      <c r="H4" s="6"/>
      <c r="I4"/>
      <c r="J4" s="108"/>
      <c r="K4" s="108"/>
      <c r="L4" s="109"/>
      <c r="M4" s="107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" customFormat="1" ht="12.75">
      <c r="A5" s="58"/>
      <c r="B5" s="10">
        <v>39848</v>
      </c>
      <c r="C5" s="72">
        <v>5.35</v>
      </c>
      <c r="D5" s="69"/>
      <c r="E5" s="16" t="s">
        <v>61</v>
      </c>
      <c r="F5" s="6"/>
      <c r="G5" s="6"/>
      <c r="H5" s="6"/>
      <c r="I5"/>
      <c r="J5" s="108"/>
      <c r="K5" s="107"/>
      <c r="L5" s="106"/>
      <c r="M5" s="107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" customFormat="1" ht="12.75">
      <c r="A6" s="58"/>
      <c r="B6" s="10"/>
      <c r="D6"/>
      <c r="E6" s="6"/>
      <c r="F6" s="6"/>
      <c r="G6" s="6"/>
      <c r="H6" s="6"/>
      <c r="I6"/>
      <c r="J6" s="108"/>
      <c r="K6" s="110"/>
      <c r="L6" s="106"/>
      <c r="M6" s="10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" customFormat="1" ht="12.75">
      <c r="A7" s="60"/>
      <c r="B7" s="10"/>
      <c r="E7" s="6"/>
      <c r="F7" s="24"/>
      <c r="G7" s="24"/>
      <c r="H7" s="6"/>
      <c r="I7"/>
      <c r="J7" s="108"/>
      <c r="K7" s="107"/>
      <c r="L7" s="111"/>
      <c r="M7" s="107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2" customFormat="1" ht="12.75">
      <c r="A8" s="60"/>
      <c r="B8" s="10">
        <v>39852</v>
      </c>
      <c r="C8" s="6">
        <v>21.7</v>
      </c>
      <c r="D8"/>
      <c r="E8" s="6" t="s">
        <v>57</v>
      </c>
      <c r="F8" s="6"/>
      <c r="G8" s="6"/>
      <c r="H8" s="6"/>
      <c r="I8"/>
      <c r="J8" s="108"/>
      <c r="K8" s="108"/>
      <c r="L8" s="109"/>
      <c r="M8" s="107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2" customFormat="1" ht="12.75">
      <c r="A9" s="60"/>
      <c r="B9" s="10">
        <v>39489</v>
      </c>
      <c r="C9" s="6">
        <v>14.9</v>
      </c>
      <c r="E9" s="6" t="s">
        <v>63</v>
      </c>
      <c r="F9" s="6"/>
      <c r="G9" s="6"/>
      <c r="H9" s="16"/>
      <c r="I9"/>
      <c r="J9" s="112"/>
      <c r="K9" s="110"/>
      <c r="L9" s="106"/>
      <c r="M9" s="107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2" customFormat="1" ht="12.75">
      <c r="A10" s="58"/>
      <c r="B10" s="10"/>
      <c r="C10" s="34">
        <v>3.95</v>
      </c>
      <c r="D10"/>
      <c r="E10" s="20" t="s">
        <v>62</v>
      </c>
      <c r="F10" s="13"/>
      <c r="G10" s="76"/>
      <c r="H10" s="16"/>
      <c r="I10"/>
      <c r="J10" s="108"/>
      <c r="K10" s="107"/>
      <c r="L10" s="106"/>
      <c r="M10" s="107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2" customFormat="1" ht="12.75">
      <c r="A11" s="58"/>
      <c r="B11" s="10"/>
      <c r="C11" s="72">
        <v>40.71</v>
      </c>
      <c r="D11"/>
      <c r="E11" s="20" t="s">
        <v>58</v>
      </c>
      <c r="F11" s="78"/>
      <c r="G11" s="78"/>
      <c r="I11"/>
      <c r="J11" s="108"/>
      <c r="K11" s="107"/>
      <c r="L11" s="106"/>
      <c r="M11" s="107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2" customFormat="1" ht="12.75">
      <c r="A12" s="58"/>
      <c r="B12" s="10"/>
      <c r="C12" s="2">
        <v>29.95</v>
      </c>
      <c r="D12"/>
      <c r="E12" s="20" t="s">
        <v>60</v>
      </c>
      <c r="H12" s="13"/>
      <c r="I12"/>
      <c r="J12" s="108"/>
      <c r="K12" s="107"/>
      <c r="L12" s="106"/>
      <c r="M12" s="107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2" customFormat="1" ht="12.75">
      <c r="A13" s="58"/>
      <c r="B13" s="10"/>
      <c r="C13" s="118">
        <v>3</v>
      </c>
      <c r="E13" s="20" t="s">
        <v>54</v>
      </c>
      <c r="F13" s="46"/>
      <c r="G13" s="22"/>
      <c r="H13" s="16"/>
      <c r="I13"/>
      <c r="J13" s="108"/>
      <c r="K13" s="107"/>
      <c r="L13" s="106"/>
      <c r="M13" s="107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2" customFormat="1" ht="12.75">
      <c r="A14" s="58"/>
      <c r="B14" s="10">
        <v>39490</v>
      </c>
      <c r="C14" s="6">
        <f>13.9+9.95</f>
        <v>23.85</v>
      </c>
      <c r="E14" s="2" t="s">
        <v>59</v>
      </c>
      <c r="F14" s="78"/>
      <c r="G14" s="13"/>
      <c r="I14"/>
      <c r="J14" s="108"/>
      <c r="K14" s="108"/>
      <c r="L14" s="106"/>
      <c r="M14" s="107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2" customFormat="1" ht="12.75">
      <c r="A15" s="58"/>
      <c r="B15" s="10">
        <v>39857</v>
      </c>
      <c r="C15" s="6">
        <v>3.29</v>
      </c>
      <c r="E15" s="20" t="s">
        <v>53</v>
      </c>
      <c r="H15" s="16"/>
      <c r="I15" s="21"/>
      <c r="J15" s="108"/>
      <c r="K15" s="107">
        <v>1.25</v>
      </c>
      <c r="L15" s="106">
        <f>L3-K15</f>
        <v>40.82</v>
      </c>
      <c r="M15" s="107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2" customFormat="1" ht="12.75">
      <c r="A16" s="58"/>
      <c r="B16" s="10">
        <v>39858</v>
      </c>
      <c r="C16" s="2">
        <v>15.9</v>
      </c>
      <c r="D16"/>
      <c r="E16" s="20" t="s">
        <v>64</v>
      </c>
      <c r="H16" s="16"/>
      <c r="I16"/>
      <c r="J16" s="108"/>
      <c r="K16" s="107"/>
      <c r="L16" s="106"/>
      <c r="M16" s="107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2" customFormat="1" ht="12.75">
      <c r="A17" s="58"/>
      <c r="B17" s="10">
        <v>39861</v>
      </c>
      <c r="C17" s="6">
        <v>30</v>
      </c>
      <c r="E17" s="104" t="s">
        <v>14</v>
      </c>
      <c r="H17" s="16"/>
      <c r="I17" s="21"/>
      <c r="J17" s="108"/>
      <c r="K17" s="107"/>
      <c r="L17" s="106"/>
      <c r="M17" s="107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2" customFormat="1" ht="12.75">
      <c r="A18" s="58"/>
      <c r="B18" s="10">
        <v>39862</v>
      </c>
      <c r="C18" s="6">
        <v>6.8</v>
      </c>
      <c r="E18" s="104" t="s">
        <v>61</v>
      </c>
      <c r="H18" s="16"/>
      <c r="I18" s="21"/>
      <c r="J18" s="108"/>
      <c r="K18" s="107">
        <v>3.9</v>
      </c>
      <c r="L18" s="106">
        <f>L15-K18</f>
        <v>36.92</v>
      </c>
      <c r="M18" s="107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2" customFormat="1" ht="12.75">
      <c r="A19" s="58"/>
      <c r="B19" s="10">
        <v>39863</v>
      </c>
      <c r="C19" s="2">
        <v>19.82</v>
      </c>
      <c r="E19" s="104" t="s">
        <v>53</v>
      </c>
      <c r="H19" s="16"/>
      <c r="I19" s="21"/>
      <c r="J19" s="108">
        <f>0.99+2.09+1.79+0.65+1.49</f>
        <v>7.010000000000001</v>
      </c>
      <c r="K19" s="110">
        <f>J19/2</f>
        <v>3.5050000000000003</v>
      </c>
      <c r="L19" s="106">
        <f>L18-6.8-K19</f>
        <v>26.615000000000002</v>
      </c>
      <c r="M19" s="107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2" customFormat="1" ht="12.75">
      <c r="A20" s="58"/>
      <c r="B20" s="10"/>
      <c r="C20" s="6"/>
      <c r="E20" s="6"/>
      <c r="F20" s="46"/>
      <c r="G20" s="46"/>
      <c r="I20" s="21"/>
      <c r="J20" s="108"/>
      <c r="K20" s="110"/>
      <c r="L20" s="106"/>
      <c r="M20" s="107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2" customFormat="1" ht="12.75">
      <c r="A21" s="58"/>
      <c r="B21" s="10"/>
      <c r="C21" s="6"/>
      <c r="E21" s="6"/>
      <c r="G21" s="76"/>
      <c r="H21" s="16"/>
      <c r="I21"/>
      <c r="J21" s="108"/>
      <c r="K21" s="110"/>
      <c r="L21" s="106"/>
      <c r="M21" s="107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2" customFormat="1" ht="12.75">
      <c r="A22" s="58"/>
      <c r="B22" s="10"/>
      <c r="C22" s="6"/>
      <c r="E22" s="6"/>
      <c r="H22" s="16"/>
      <c r="I22"/>
      <c r="J22" s="108"/>
      <c r="K22" s="110"/>
      <c r="L22" s="106"/>
      <c r="M22" s="107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2" customFormat="1" ht="12.75">
      <c r="A23" s="58"/>
      <c r="B23" s="10"/>
      <c r="E23" s="6"/>
      <c r="F23" s="13"/>
      <c r="H23" s="16"/>
      <c r="I23"/>
      <c r="J23" s="108"/>
      <c r="K23" s="107"/>
      <c r="L23" s="106"/>
      <c r="M23" s="107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2" customFormat="1" ht="12.75">
      <c r="A24" s="58"/>
      <c r="B24" s="10"/>
      <c r="C24" s="6"/>
      <c r="E24" s="20"/>
      <c r="F24" s="13"/>
      <c r="G24" s="76"/>
      <c r="H24" s="16"/>
      <c r="I24"/>
      <c r="J24" s="113"/>
      <c r="K24" s="110"/>
      <c r="L24" s="106"/>
      <c r="M24" s="107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2" customFormat="1" ht="12.75">
      <c r="A25" s="58"/>
      <c r="B25" s="10">
        <v>39867</v>
      </c>
      <c r="C25" s="6">
        <v>19.9</v>
      </c>
      <c r="E25" s="116" t="s">
        <v>65</v>
      </c>
      <c r="H25" s="16"/>
      <c r="I25"/>
      <c r="J25" s="108"/>
      <c r="K25" s="107"/>
      <c r="L25" s="106"/>
      <c r="M25" s="107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2" customFormat="1" ht="12.75">
      <c r="A26" s="58"/>
      <c r="B26" s="10"/>
      <c r="C26" s="6">
        <v>52.25</v>
      </c>
      <c r="E26" s="116" t="s">
        <v>58</v>
      </c>
      <c r="K26" s="107"/>
      <c r="L26" s="106"/>
      <c r="M26" s="107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2" customFormat="1" ht="12.75">
      <c r="A27" s="58"/>
      <c r="B27" s="10"/>
      <c r="C27" s="6">
        <v>11.5</v>
      </c>
      <c r="E27" s="116" t="s">
        <v>66</v>
      </c>
      <c r="F27" s="46"/>
      <c r="G27" s="46"/>
      <c r="H27" s="16"/>
      <c r="I27"/>
      <c r="J27" s="108"/>
      <c r="K27" s="108"/>
      <c r="L27" s="106"/>
      <c r="M27" s="10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2" customFormat="1" ht="12.75">
      <c r="A28" s="58"/>
      <c r="B28" s="10">
        <v>39869</v>
      </c>
      <c r="C28" s="6">
        <v>6.8</v>
      </c>
      <c r="E28" s="116" t="s">
        <v>61</v>
      </c>
      <c r="F28" s="20"/>
      <c r="G28" s="46"/>
      <c r="H28" s="16"/>
      <c r="I28"/>
      <c r="J28" s="108"/>
      <c r="K28" s="107">
        <v>6.8</v>
      </c>
      <c r="L28" s="106">
        <f>L19-K28</f>
        <v>19.815</v>
      </c>
      <c r="M28" s="107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13" ht="12.75">
      <c r="A29" s="58"/>
      <c r="B29" s="10"/>
      <c r="C29" s="6"/>
      <c r="D29" s="2"/>
      <c r="E29" s="6"/>
      <c r="F29" s="6"/>
      <c r="G29" s="6"/>
      <c r="H29" s="16"/>
      <c r="J29" s="112"/>
      <c r="K29" s="105"/>
      <c r="L29" s="106"/>
      <c r="M29" s="105"/>
    </row>
    <row r="30" spans="1:13" ht="12.75">
      <c r="A30" s="58"/>
      <c r="B30" s="10">
        <v>39870</v>
      </c>
      <c r="C30" s="59">
        <v>6.49</v>
      </c>
      <c r="E30" s="116" t="s">
        <v>53</v>
      </c>
      <c r="F30" s="2"/>
      <c r="G30" s="76"/>
      <c r="H30" s="16"/>
      <c r="J30" s="112">
        <f>2.99</f>
        <v>2.99</v>
      </c>
      <c r="K30" s="105">
        <f>J30/2</f>
        <v>1.495</v>
      </c>
      <c r="L30" s="106">
        <f>L28-K30</f>
        <v>18.32</v>
      </c>
      <c r="M30" s="105"/>
    </row>
    <row r="31" spans="1:13" ht="12.75">
      <c r="A31" s="58"/>
      <c r="B31" s="10"/>
      <c r="C31" s="72">
        <v>12.8</v>
      </c>
      <c r="D31" s="59"/>
      <c r="E31" s="116" t="s">
        <v>67</v>
      </c>
      <c r="F31" s="13"/>
      <c r="G31" s="76"/>
      <c r="H31" s="16"/>
      <c r="J31" s="108"/>
      <c r="K31" s="105"/>
      <c r="L31" s="106"/>
      <c r="M31" s="105"/>
    </row>
    <row r="32" spans="1:13" ht="12.75">
      <c r="A32" s="58"/>
      <c r="B32" s="10">
        <v>39871</v>
      </c>
      <c r="C32" s="72">
        <v>8.5</v>
      </c>
      <c r="D32" s="2"/>
      <c r="E32" s="116" t="s">
        <v>53</v>
      </c>
      <c r="F32" s="6"/>
      <c r="G32" s="77"/>
      <c r="H32" s="1"/>
      <c r="J32" s="112"/>
      <c r="K32" s="105"/>
      <c r="L32" s="106"/>
      <c r="M32" s="105"/>
    </row>
    <row r="33" spans="1:13" ht="12.75">
      <c r="A33" s="58"/>
      <c r="B33" s="10"/>
      <c r="E33" s="20"/>
      <c r="F33" s="57"/>
      <c r="G33" s="6"/>
      <c r="J33" s="112"/>
      <c r="K33" s="105"/>
      <c r="L33" s="106"/>
      <c r="M33" s="105"/>
    </row>
    <row r="34" spans="1:13" ht="12.75">
      <c r="A34" s="58"/>
      <c r="B34" s="10"/>
      <c r="C34" s="2"/>
      <c r="D34" s="2"/>
      <c r="E34" s="2"/>
      <c r="F34" s="13"/>
      <c r="G34" s="77"/>
      <c r="H34" s="16"/>
      <c r="J34" s="112"/>
      <c r="K34" s="105"/>
      <c r="L34" s="106"/>
      <c r="M34" s="105"/>
    </row>
    <row r="35" spans="1:10" ht="12.75">
      <c r="A35" s="58"/>
      <c r="B35" s="10"/>
      <c r="C35" s="72"/>
      <c r="D35" s="59"/>
      <c r="E35" s="20"/>
      <c r="F35" s="6"/>
      <c r="G35" s="6"/>
      <c r="H35" s="16"/>
      <c r="J35"/>
    </row>
    <row r="36" spans="1:10" ht="12.75">
      <c r="A36" s="58"/>
      <c r="B36" s="10"/>
      <c r="E36" s="20"/>
      <c r="F36" s="13"/>
      <c r="G36" s="16"/>
      <c r="H36" s="16"/>
      <c r="J36"/>
    </row>
    <row r="37" spans="1:10" ht="12.75">
      <c r="A37" s="58"/>
      <c r="B37" s="63"/>
      <c r="E37" s="20"/>
      <c r="F37" s="13"/>
      <c r="G37" s="16"/>
      <c r="H37" s="16"/>
      <c r="J37"/>
    </row>
    <row r="38" spans="1:10" ht="12.75">
      <c r="A38" s="58"/>
      <c r="B38" s="10"/>
      <c r="F38" s="13"/>
      <c r="G38" s="16"/>
      <c r="H38" s="16"/>
      <c r="J38"/>
    </row>
    <row r="39" spans="1:27" ht="12.75" customHeight="1">
      <c r="A39" s="58"/>
      <c r="B39" s="10"/>
      <c r="F39" s="13"/>
      <c r="G39" s="16"/>
      <c r="H39" s="16"/>
      <c r="J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2.75" customHeight="1">
      <c r="A40" s="58"/>
      <c r="B40" s="10"/>
      <c r="F40" s="13"/>
      <c r="H40" s="16"/>
      <c r="J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.75" customHeight="1">
      <c r="A41" s="58"/>
      <c r="B41" s="10"/>
      <c r="F41" s="13"/>
      <c r="G41" s="16"/>
      <c r="H41" s="16"/>
      <c r="J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2.75" customHeight="1">
      <c r="A42" s="58"/>
      <c r="B42" s="10"/>
      <c r="F42" s="13"/>
      <c r="G42" s="16"/>
      <c r="H42" s="16"/>
      <c r="J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2.75" customHeight="1">
      <c r="A43" s="60"/>
      <c r="B43" s="10"/>
      <c r="F43" s="13"/>
      <c r="G43" s="16"/>
      <c r="H43" s="16"/>
      <c r="J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10" ht="12.75" customHeight="1">
      <c r="A44" s="58"/>
      <c r="B44" s="10"/>
      <c r="F44" s="78"/>
      <c r="G44" s="6"/>
      <c r="H44" s="6"/>
      <c r="J44" s="19"/>
    </row>
    <row r="45" spans="1:10" ht="12.75" customHeight="1">
      <c r="A45" s="58"/>
      <c r="B45" s="63"/>
      <c r="F45" s="6"/>
      <c r="G45" s="6"/>
      <c r="H45" s="6"/>
      <c r="J45" s="19"/>
    </row>
    <row r="46" spans="1:10" ht="12.75" customHeight="1">
      <c r="A46" s="60"/>
      <c r="B46" s="10"/>
      <c r="F46" s="6"/>
      <c r="G46" s="6"/>
      <c r="H46" s="6"/>
      <c r="J46" s="19"/>
    </row>
    <row r="47" spans="1:10" ht="12.75" customHeight="1">
      <c r="A47" s="60"/>
      <c r="B47" s="10"/>
      <c r="H47" s="6"/>
      <c r="J47" s="19"/>
    </row>
    <row r="48" spans="1:10" ht="12.75" customHeight="1">
      <c r="A48" s="60"/>
      <c r="B48" s="10"/>
      <c r="F48" s="78"/>
      <c r="G48" s="6"/>
      <c r="H48" s="6"/>
      <c r="J48" s="19"/>
    </row>
    <row r="49" spans="1:7" ht="12.75">
      <c r="A49" s="60"/>
      <c r="B49" s="10"/>
      <c r="C49" s="72"/>
      <c r="D49" s="72"/>
      <c r="E49" s="6"/>
      <c r="F49" s="6"/>
      <c r="G49" s="6"/>
    </row>
    <row r="50" spans="1:5" ht="12.75">
      <c r="A50" s="60"/>
      <c r="B50" s="63"/>
      <c r="E50" s="6"/>
    </row>
    <row r="51" spans="1:2" ht="12.75">
      <c r="A51" s="3"/>
      <c r="B51" s="63"/>
    </row>
    <row r="52" spans="1:10" ht="12.75" customHeight="1">
      <c r="A52" s="61"/>
      <c r="B52" s="10"/>
      <c r="E52" s="6"/>
      <c r="H52" s="6"/>
      <c r="J52" s="19"/>
    </row>
    <row r="53" spans="1:10" ht="12.75" customHeight="1">
      <c r="A53" s="61"/>
      <c r="B53" s="10"/>
      <c r="H53" s="6"/>
      <c r="J53" s="19"/>
    </row>
    <row r="54" spans="1:10" ht="12.75" customHeight="1">
      <c r="A54" s="61"/>
      <c r="B54" s="62"/>
      <c r="F54" s="6"/>
      <c r="G54" s="6"/>
      <c r="H54" s="6"/>
      <c r="J54" s="19"/>
    </row>
    <row r="55" spans="1:10" ht="12.75" customHeight="1">
      <c r="A55" s="58"/>
      <c r="B55" s="10"/>
      <c r="F55" s="6"/>
      <c r="G55" s="6"/>
      <c r="H55" s="6"/>
      <c r="J55" s="19"/>
    </row>
    <row r="56" spans="1:10" ht="12.75" customHeight="1">
      <c r="A56" s="61"/>
      <c r="B56" s="63"/>
      <c r="F56" s="6"/>
      <c r="G56" s="6"/>
      <c r="H56" s="6"/>
      <c r="J56" s="19"/>
    </row>
    <row r="57" spans="1:10" ht="12.75" customHeight="1">
      <c r="A57" s="58"/>
      <c r="B57" s="10"/>
      <c r="F57" s="6"/>
      <c r="G57" s="6"/>
      <c r="H57" s="6"/>
      <c r="J57" s="19"/>
    </row>
    <row r="58" spans="1:10" ht="12.75" customHeight="1">
      <c r="A58" s="58"/>
      <c r="B58" s="10"/>
      <c r="F58" s="6"/>
      <c r="G58" s="6"/>
      <c r="H58" s="6"/>
      <c r="J58" s="19"/>
    </row>
    <row r="59" spans="1:10" ht="12.75" customHeight="1">
      <c r="A59" s="58"/>
      <c r="B59" s="10"/>
      <c r="F59" s="6"/>
      <c r="G59" s="6"/>
      <c r="H59" s="6"/>
      <c r="J59" s="19"/>
    </row>
    <row r="60" spans="1:10" ht="12.75" customHeight="1">
      <c r="A60" s="58"/>
      <c r="B60" s="10"/>
      <c r="F60" s="6"/>
      <c r="G60" s="6"/>
      <c r="H60" s="6"/>
      <c r="J60" s="19"/>
    </row>
    <row r="61" spans="1:10" ht="12.75" customHeight="1">
      <c r="A61" s="58"/>
      <c r="B61" s="10"/>
      <c r="F61" s="6"/>
      <c r="G61" s="6"/>
      <c r="H61" s="6"/>
      <c r="J61" s="19"/>
    </row>
    <row r="62" spans="1:10" ht="12.75" customHeight="1">
      <c r="A62" s="58"/>
      <c r="B62" s="10"/>
      <c r="F62" s="6"/>
      <c r="G62" s="6"/>
      <c r="H62" s="6"/>
      <c r="J62" s="19"/>
    </row>
    <row r="63" spans="1:10" ht="12.75" customHeight="1">
      <c r="A63" s="58"/>
      <c r="B63" s="10"/>
      <c r="J63" s="19"/>
    </row>
    <row r="64" spans="1:10" ht="12.75" customHeight="1">
      <c r="A64" s="58"/>
      <c r="B64" s="10"/>
      <c r="J64" s="19"/>
    </row>
    <row r="65" spans="1:10" ht="12.75" customHeight="1">
      <c r="A65" s="61"/>
      <c r="B65" s="62"/>
      <c r="J65" s="19"/>
    </row>
    <row r="66" spans="1:10" ht="12.75" customHeight="1">
      <c r="A66" s="61"/>
      <c r="B66" s="62"/>
      <c r="J66" s="19"/>
    </row>
    <row r="67" spans="1:10" ht="12.75" customHeight="1">
      <c r="A67" s="61"/>
      <c r="B67" s="62"/>
      <c r="J67" s="19"/>
    </row>
    <row r="68" spans="1:10" ht="12.75" customHeight="1">
      <c r="A68" s="61"/>
      <c r="B68" s="62"/>
      <c r="J68" s="19"/>
    </row>
    <row r="69" spans="1:10" ht="12.75">
      <c r="A69" s="48"/>
      <c r="B69" s="49"/>
      <c r="C69" s="73"/>
      <c r="D69" s="73"/>
      <c r="E69" s="18"/>
      <c r="F69" s="18"/>
      <c r="G69" s="18"/>
      <c r="H69" s="43"/>
      <c r="J69"/>
    </row>
    <row r="70" spans="1:10" ht="16.5" thickBot="1">
      <c r="A70" s="44" t="s">
        <v>37</v>
      </c>
      <c r="B70" s="45"/>
      <c r="C70" s="74">
        <f>SUM(C3:C69)</f>
        <v>362.68</v>
      </c>
      <c r="D70" s="74">
        <f>SUM(D3:D69)</f>
        <v>0</v>
      </c>
      <c r="E70" s="17"/>
      <c r="F70" s="17">
        <f>SUM(F36:F69)</f>
        <v>0</v>
      </c>
      <c r="G70" s="17">
        <f>SUM(G36:G69)</f>
        <v>0</v>
      </c>
      <c r="H70" s="42">
        <f>SUM(H2:H69)</f>
        <v>0</v>
      </c>
      <c r="J70"/>
    </row>
    <row r="71" spans="7:10" ht="12.75">
      <c r="G71" s="35" t="s">
        <v>10</v>
      </c>
      <c r="H71" s="114">
        <v>1454.73</v>
      </c>
      <c r="J71"/>
    </row>
    <row r="72" spans="7:10" ht="13.5" thickBot="1">
      <c r="G72" s="36"/>
      <c r="H72" s="37"/>
      <c r="J72"/>
    </row>
    <row r="73" spans="1:10" ht="13.5" customHeight="1" thickBot="1">
      <c r="A73" s="7" t="s">
        <v>44</v>
      </c>
      <c r="G73" s="38"/>
      <c r="H73" s="40"/>
      <c r="J73"/>
    </row>
    <row r="74" spans="1:10" ht="12.75" customHeight="1">
      <c r="A74" s="7"/>
      <c r="G74" s="23"/>
      <c r="H74" s="50"/>
      <c r="J74"/>
    </row>
    <row r="75" spans="1:10" ht="12.75" customHeight="1">
      <c r="A75" s="31"/>
      <c r="B75" s="32" t="s">
        <v>8</v>
      </c>
      <c r="C75" s="68"/>
      <c r="D75" s="68"/>
      <c r="E75" s="33" t="s">
        <v>40</v>
      </c>
      <c r="H75" s="51"/>
      <c r="J75"/>
    </row>
    <row r="76" spans="1:10" ht="12.75" customHeight="1">
      <c r="A76" s="33"/>
      <c r="B76" s="33" t="s">
        <v>8</v>
      </c>
      <c r="C76" s="68"/>
      <c r="D76" s="68"/>
      <c r="E76" s="33" t="s">
        <v>7</v>
      </c>
      <c r="F76" s="24"/>
      <c r="G76" s="2"/>
      <c r="J76"/>
    </row>
    <row r="77" spans="1:10" ht="12.75" customHeight="1">
      <c r="A77" s="31"/>
      <c r="B77" s="32" t="s">
        <v>1</v>
      </c>
      <c r="C77" s="68"/>
      <c r="D77" s="68"/>
      <c r="E77" s="33" t="s">
        <v>5</v>
      </c>
      <c r="F77" s="8"/>
      <c r="G77" s="11"/>
      <c r="J77"/>
    </row>
    <row r="78" spans="1:10" ht="12.75" customHeight="1">
      <c r="A78" s="31"/>
      <c r="B78" s="33" t="s">
        <v>41</v>
      </c>
      <c r="C78" s="68"/>
      <c r="D78" s="68"/>
      <c r="E78" s="32" t="s">
        <v>38</v>
      </c>
      <c r="F78" s="8"/>
      <c r="G78" s="11"/>
      <c r="J78"/>
    </row>
    <row r="79" spans="1:10" ht="12.75" customHeight="1">
      <c r="A79" s="33"/>
      <c r="B79" s="32" t="s">
        <v>1</v>
      </c>
      <c r="C79" s="68"/>
      <c r="D79" s="68"/>
      <c r="E79" s="33" t="s">
        <v>39</v>
      </c>
      <c r="F79" s="8"/>
      <c r="G79" s="4"/>
      <c r="J79"/>
    </row>
    <row r="80" spans="1:10" ht="12.75" customHeight="1">
      <c r="A80" s="33"/>
      <c r="B80" s="32"/>
      <c r="C80" s="68"/>
      <c r="D80" s="68"/>
      <c r="E80" s="33" t="s">
        <v>39</v>
      </c>
      <c r="F80" s="8"/>
      <c r="G80" s="4"/>
      <c r="J80"/>
    </row>
    <row r="81" spans="1:7" ht="12.75" customHeight="1">
      <c r="A81" s="33"/>
      <c r="B81" s="32" t="s">
        <v>1</v>
      </c>
      <c r="C81" s="68"/>
      <c r="D81" s="68"/>
      <c r="E81" s="33" t="s">
        <v>49</v>
      </c>
      <c r="F81" s="8"/>
      <c r="G81" s="4"/>
    </row>
    <row r="82" spans="1:8" ht="12.75" customHeight="1">
      <c r="A82" s="33"/>
      <c r="B82" s="32"/>
      <c r="C82" s="68"/>
      <c r="D82" s="68"/>
      <c r="E82" s="33" t="s">
        <v>9</v>
      </c>
      <c r="F82" s="54"/>
      <c r="G82" s="53"/>
      <c r="H82" s="55"/>
    </row>
    <row r="83" spans="1:7" ht="12.75" customHeight="1">
      <c r="A83" s="33"/>
      <c r="B83" s="32" t="s">
        <v>42</v>
      </c>
      <c r="C83" s="68"/>
      <c r="D83" s="68"/>
      <c r="E83" s="33" t="s">
        <v>43</v>
      </c>
      <c r="F83" s="47"/>
      <c r="G83" s="13"/>
    </row>
    <row r="84" spans="1:7" ht="13.5" customHeight="1">
      <c r="A84" s="33"/>
      <c r="B84" s="32"/>
      <c r="C84" s="68">
        <v>50</v>
      </c>
      <c r="D84" s="68"/>
      <c r="E84" s="33" t="s">
        <v>6</v>
      </c>
      <c r="G84" s="13"/>
    </row>
    <row r="85" spans="1:7" ht="12.75" customHeight="1">
      <c r="A85" s="33"/>
      <c r="B85" s="32"/>
      <c r="C85" s="68">
        <v>10</v>
      </c>
      <c r="D85" s="68"/>
      <c r="E85" s="33" t="s">
        <v>2</v>
      </c>
      <c r="F85" s="12"/>
      <c r="G85" s="13"/>
    </row>
    <row r="86" spans="1:7" ht="12.75" customHeight="1">
      <c r="A86" s="33"/>
      <c r="B86" s="32"/>
      <c r="C86" s="75">
        <f>SUM(C75:C85)</f>
        <v>60</v>
      </c>
      <c r="D86" s="75"/>
      <c r="E86" s="33"/>
      <c r="F86" s="12"/>
      <c r="G86" s="13"/>
    </row>
    <row r="87" ht="12.75" customHeight="1"/>
    <row r="88" ht="12.75" customHeight="1">
      <c r="G88" s="4"/>
    </row>
    <row r="89" spans="6:7" ht="12.75" customHeight="1">
      <c r="F89" s="8"/>
      <c r="G89" s="14"/>
    </row>
    <row r="90" ht="12.75" customHeight="1">
      <c r="A90" s="1"/>
    </row>
    <row r="91" ht="12.75" customHeight="1">
      <c r="F91" s="52"/>
    </row>
    <row r="92" ht="12.75" customHeight="1"/>
    <row r="93" ht="12.75" customHeight="1"/>
    <row r="94" ht="12.75" customHeight="1">
      <c r="E94" s="5"/>
    </row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94"/>
  <sheetViews>
    <sheetView zoomScale="75" zoomScaleNormal="75" zoomScalePageLayoutView="0" workbookViewId="0" topLeftCell="A1">
      <selection activeCell="L27" sqref="L27"/>
    </sheetView>
  </sheetViews>
  <sheetFormatPr defaultColWidth="11.421875" defaultRowHeight="12.75"/>
  <cols>
    <col min="1" max="1" width="5.28125" style="0" customWidth="1"/>
    <col min="2" max="2" width="13.8515625" style="5" bestFit="1" customWidth="1"/>
    <col min="3" max="3" width="11.421875" style="69" customWidth="1"/>
    <col min="4" max="4" width="12.7109375" style="69" customWidth="1"/>
    <col min="5" max="5" width="39.8515625" style="0" bestFit="1" customWidth="1"/>
    <col min="6" max="6" width="12.421875" style="0" customWidth="1"/>
    <col min="7" max="7" width="13.421875" style="0" customWidth="1"/>
    <col min="9" max="9" width="17.7109375" style="0" customWidth="1"/>
    <col min="10" max="10" width="27.421875" style="15" customWidth="1"/>
    <col min="11" max="11" width="18.140625" style="15" customWidth="1"/>
    <col min="12" max="12" width="20.140625" style="15" customWidth="1"/>
    <col min="13" max="13" width="10.00390625" style="15" customWidth="1"/>
    <col min="14" max="20" width="11.421875" style="15" hidden="1" customWidth="1"/>
    <col min="21" max="21" width="2.421875" style="15" customWidth="1"/>
    <col min="22" max="27" width="11.421875" style="15" customWidth="1"/>
  </cols>
  <sheetData>
    <row r="1" spans="1:13" ht="26.25" thickBot="1">
      <c r="A1" s="64" t="s">
        <v>34</v>
      </c>
      <c r="B1" s="65" t="s">
        <v>35</v>
      </c>
      <c r="C1" s="70" t="s">
        <v>45</v>
      </c>
      <c r="D1" s="71" t="s">
        <v>44</v>
      </c>
      <c r="E1" s="66" t="s">
        <v>36</v>
      </c>
      <c r="F1" s="67" t="s">
        <v>46</v>
      </c>
      <c r="G1" s="67" t="s">
        <v>47</v>
      </c>
      <c r="H1" s="67" t="s">
        <v>48</v>
      </c>
      <c r="J1" s="67" t="s">
        <v>12</v>
      </c>
      <c r="K1" s="81" t="s">
        <v>13</v>
      </c>
      <c r="L1" s="82">
        <f>13.53+25</f>
        <v>38.53</v>
      </c>
      <c r="M1" s="79"/>
    </row>
    <row r="2" spans="1:27" s="2" customFormat="1" ht="12.75">
      <c r="A2" s="58"/>
      <c r="B2" s="10"/>
      <c r="C2" s="59"/>
      <c r="D2" s="69"/>
      <c r="F2" s="46"/>
      <c r="G2" s="56"/>
      <c r="H2" s="16"/>
      <c r="I2"/>
      <c r="K2" s="22"/>
      <c r="L2" s="83"/>
      <c r="M2" s="80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2" customFormat="1" ht="12.75">
      <c r="A3" s="58"/>
      <c r="B3" s="10"/>
      <c r="C3" s="69"/>
      <c r="D3" s="69"/>
      <c r="E3" s="6"/>
      <c r="F3" s="6"/>
      <c r="G3" s="6"/>
      <c r="H3" s="6"/>
      <c r="I3"/>
      <c r="J3" s="86"/>
      <c r="K3" s="80"/>
      <c r="L3" s="83"/>
      <c r="M3" s="80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2" customFormat="1" ht="12.75">
      <c r="A4" s="10"/>
      <c r="B4" s="10"/>
      <c r="D4" s="69"/>
      <c r="E4" s="16"/>
      <c r="F4" s="13"/>
      <c r="G4" s="6"/>
      <c r="H4" s="6"/>
      <c r="I4"/>
      <c r="J4" s="86"/>
      <c r="K4" s="86"/>
      <c r="L4" s="84"/>
      <c r="M4" s="80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" customFormat="1" ht="12.75">
      <c r="A5" s="58"/>
      <c r="B5" s="10">
        <v>39818</v>
      </c>
      <c r="C5" s="72">
        <v>4.97</v>
      </c>
      <c r="D5" s="69"/>
      <c r="E5" s="16"/>
      <c r="F5" s="6"/>
      <c r="G5" s="6"/>
      <c r="H5" s="6"/>
      <c r="I5"/>
      <c r="J5" s="86">
        <v>4.97</v>
      </c>
      <c r="K5" s="80">
        <f>J5/2</f>
        <v>2.485</v>
      </c>
      <c r="L5" s="83">
        <f>L1-K5</f>
        <v>36.045</v>
      </c>
      <c r="M5" s="80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" customFormat="1" ht="12.75">
      <c r="A6" s="58"/>
      <c r="B6" s="10"/>
      <c r="D6"/>
      <c r="E6" s="6"/>
      <c r="F6" s="6"/>
      <c r="G6" s="6"/>
      <c r="H6" s="6"/>
      <c r="I6"/>
      <c r="J6" s="86"/>
      <c r="K6" s="87"/>
      <c r="L6" s="83"/>
      <c r="M6" s="80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" customFormat="1" ht="12.75">
      <c r="A7" s="60"/>
      <c r="B7" s="10"/>
      <c r="E7" s="6"/>
      <c r="F7" s="24"/>
      <c r="G7" s="24"/>
      <c r="H7" s="6"/>
      <c r="I7"/>
      <c r="J7" s="86"/>
      <c r="K7" s="80"/>
      <c r="L7" s="85"/>
      <c r="M7" s="80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2" customFormat="1" ht="12.75">
      <c r="A8" s="60"/>
      <c r="B8" s="10"/>
      <c r="C8" s="6"/>
      <c r="D8"/>
      <c r="E8" s="6"/>
      <c r="F8" s="6"/>
      <c r="G8" s="6"/>
      <c r="H8" s="6"/>
      <c r="I8"/>
      <c r="J8" s="86"/>
      <c r="K8" s="86"/>
      <c r="L8" s="84"/>
      <c r="M8" s="8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2" customFormat="1" ht="12.75">
      <c r="A9" s="60"/>
      <c r="B9" s="10"/>
      <c r="C9" s="6"/>
      <c r="E9" s="6"/>
      <c r="F9" s="6"/>
      <c r="G9" s="6"/>
      <c r="H9" s="16"/>
      <c r="I9"/>
      <c r="J9" s="88"/>
      <c r="K9" s="87"/>
      <c r="L9" s="83"/>
      <c r="M9" s="8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2" customFormat="1" ht="12.75">
      <c r="A10" s="58"/>
      <c r="B10" s="10"/>
      <c r="C10" s="34"/>
      <c r="D10"/>
      <c r="E10" s="20"/>
      <c r="F10" s="13"/>
      <c r="G10" s="76"/>
      <c r="H10" s="16"/>
      <c r="I10"/>
      <c r="J10" s="86"/>
      <c r="K10" s="80"/>
      <c r="L10" s="83"/>
      <c r="M10" s="80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2" customFormat="1" ht="12.75">
      <c r="A11" s="58"/>
      <c r="B11" s="10"/>
      <c r="C11" s="72"/>
      <c r="D11"/>
      <c r="E11" s="20"/>
      <c r="F11" s="78"/>
      <c r="G11" s="78"/>
      <c r="I11"/>
      <c r="J11" s="86"/>
      <c r="K11" s="80"/>
      <c r="L11" s="83"/>
      <c r="M11" s="80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2" customFormat="1" ht="12.75">
      <c r="A12" s="58"/>
      <c r="B12" s="10"/>
      <c r="D12"/>
      <c r="E12" s="20"/>
      <c r="H12" s="13"/>
      <c r="I12"/>
      <c r="J12" s="86"/>
      <c r="K12" s="80"/>
      <c r="L12" s="83"/>
      <c r="M12" s="8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2" customFormat="1" ht="12.75">
      <c r="A13" s="58"/>
      <c r="B13" s="10">
        <v>39826</v>
      </c>
      <c r="C13" s="6">
        <v>5</v>
      </c>
      <c r="E13" s="2" t="s">
        <v>53</v>
      </c>
      <c r="F13" s="46"/>
      <c r="G13" s="22"/>
      <c r="H13" s="16"/>
      <c r="I13"/>
      <c r="J13" s="86">
        <f>1.39+2.49</f>
        <v>3.88</v>
      </c>
      <c r="K13" s="80">
        <f>J13/2</f>
        <v>1.94</v>
      </c>
      <c r="L13" s="83">
        <f>L5-K13</f>
        <v>34.105000000000004</v>
      </c>
      <c r="M13" s="80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2" customFormat="1" ht="12.75">
      <c r="A14" s="58"/>
      <c r="B14" s="10">
        <v>39827</v>
      </c>
      <c r="C14" s="2">
        <v>15.52</v>
      </c>
      <c r="E14" s="20" t="s">
        <v>53</v>
      </c>
      <c r="F14" s="78"/>
      <c r="G14" s="13"/>
      <c r="I14"/>
      <c r="J14" s="86">
        <f>1.29+2.19+2.19+0.7</f>
        <v>6.37</v>
      </c>
      <c r="K14" s="86">
        <f>J14/2</f>
        <v>3.185</v>
      </c>
      <c r="L14" s="83">
        <f>L13-K14</f>
        <v>30.920000000000005</v>
      </c>
      <c r="M14" s="80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2" customFormat="1" ht="12.75">
      <c r="A15" s="58"/>
      <c r="B15" s="10">
        <v>39828</v>
      </c>
      <c r="C15" s="6">
        <v>14.47</v>
      </c>
      <c r="E15" s="20" t="s">
        <v>53</v>
      </c>
      <c r="H15" s="16"/>
      <c r="I15" s="21"/>
      <c r="J15" s="86">
        <f>0.99+2.59</f>
        <v>3.58</v>
      </c>
      <c r="K15" s="80">
        <f>0.45+2.59</f>
        <v>3.04</v>
      </c>
      <c r="L15" s="83">
        <f>L14-K15</f>
        <v>27.880000000000006</v>
      </c>
      <c r="M15" s="80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2" customFormat="1" ht="12.75">
      <c r="A16" s="58"/>
      <c r="B16" s="10"/>
      <c r="D16"/>
      <c r="E16" s="20"/>
      <c r="H16" s="16"/>
      <c r="I16"/>
      <c r="J16" s="86"/>
      <c r="K16" s="80"/>
      <c r="L16" s="83"/>
      <c r="M16" s="80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2" customFormat="1" ht="12.75">
      <c r="A17" s="58"/>
      <c r="B17" s="10"/>
      <c r="H17" s="16"/>
      <c r="I17" s="21"/>
      <c r="J17" s="86"/>
      <c r="K17" s="80"/>
      <c r="L17" s="83"/>
      <c r="M17" s="80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2" customFormat="1" ht="12.75">
      <c r="A18" s="58"/>
      <c r="B18" s="10">
        <v>39830</v>
      </c>
      <c r="C18" s="2">
        <f>4+3.5</f>
        <v>7.5</v>
      </c>
      <c r="E18" s="20" t="s">
        <v>54</v>
      </c>
      <c r="H18" s="16"/>
      <c r="I18" s="21"/>
      <c r="J18" s="86"/>
      <c r="K18" s="80"/>
      <c r="L18" s="83"/>
      <c r="M18" s="80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2" customFormat="1" ht="12.75">
      <c r="A19" s="58"/>
      <c r="B19" s="10"/>
      <c r="C19" s="2">
        <v>89.95</v>
      </c>
      <c r="E19" s="6" t="s">
        <v>55</v>
      </c>
      <c r="H19" s="16"/>
      <c r="I19" s="21"/>
      <c r="J19" s="86"/>
      <c r="K19" s="87"/>
      <c r="L19" s="83"/>
      <c r="M19" s="8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2" customFormat="1" ht="12.75">
      <c r="A20" s="58"/>
      <c r="B20" s="10"/>
      <c r="C20" s="6">
        <v>25.5</v>
      </c>
      <c r="E20" s="6" t="s">
        <v>56</v>
      </c>
      <c r="F20" s="46"/>
      <c r="G20" s="46"/>
      <c r="I20" s="21"/>
      <c r="J20" s="86"/>
      <c r="K20" s="87"/>
      <c r="L20" s="83"/>
      <c r="M20" s="8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2" customFormat="1" ht="12.75">
      <c r="A21" s="58"/>
      <c r="B21" s="10">
        <v>39832</v>
      </c>
      <c r="C21" s="6">
        <v>6.04</v>
      </c>
      <c r="E21" s="6" t="s">
        <v>53</v>
      </c>
      <c r="G21" s="76"/>
      <c r="H21" s="16"/>
      <c r="I21"/>
      <c r="J21" s="86">
        <f>3.99+0.39</f>
        <v>4.38</v>
      </c>
      <c r="K21" s="87">
        <f>J21/2</f>
        <v>2.19</v>
      </c>
      <c r="L21" s="83">
        <f>L15-K21</f>
        <v>25.690000000000005</v>
      </c>
      <c r="M21" s="8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2" customFormat="1" ht="12.75">
      <c r="A22" s="58"/>
      <c r="B22" s="10"/>
      <c r="C22" s="6"/>
      <c r="E22" s="6"/>
      <c r="H22" s="16"/>
      <c r="I22"/>
      <c r="J22" s="86"/>
      <c r="K22" s="87"/>
      <c r="L22" s="83"/>
      <c r="M22" s="80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2" customFormat="1" ht="12.75">
      <c r="A23" s="58"/>
      <c r="B23" s="10"/>
      <c r="E23" s="6"/>
      <c r="F23" s="13"/>
      <c r="H23" s="16"/>
      <c r="I23"/>
      <c r="J23" s="86"/>
      <c r="K23" s="80"/>
      <c r="L23" s="83"/>
      <c r="M23" s="80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2" customFormat="1" ht="12.75">
      <c r="A24" s="58"/>
      <c r="B24" s="10">
        <v>39833</v>
      </c>
      <c r="C24" s="6">
        <v>29.51</v>
      </c>
      <c r="E24" s="20" t="s">
        <v>14</v>
      </c>
      <c r="F24" s="13"/>
      <c r="G24" s="76"/>
      <c r="H24" s="16"/>
      <c r="I24"/>
      <c r="J24" s="89"/>
      <c r="K24" s="87"/>
      <c r="L24" s="83"/>
      <c r="M24" s="80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2" customFormat="1" ht="12.75">
      <c r="A25" s="58"/>
      <c r="B25" s="10">
        <v>39834</v>
      </c>
      <c r="C25" s="6">
        <v>8.67</v>
      </c>
      <c r="E25" s="20" t="s">
        <v>53</v>
      </c>
      <c r="H25" s="16"/>
      <c r="I25"/>
      <c r="J25" s="86"/>
      <c r="K25" s="80"/>
      <c r="L25" s="83"/>
      <c r="M25" s="80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2" customFormat="1" ht="12.75">
      <c r="A26" s="58"/>
      <c r="B26" s="10">
        <v>39839</v>
      </c>
      <c r="C26" s="6">
        <v>5.84</v>
      </c>
      <c r="E26" s="104" t="s">
        <v>53</v>
      </c>
      <c r="J26" s="2">
        <v>2.89</v>
      </c>
      <c r="K26" s="80">
        <f>J26/2</f>
        <v>1.445</v>
      </c>
      <c r="L26" s="83">
        <f>L21-K26</f>
        <v>24.245000000000005</v>
      </c>
      <c r="M26" s="80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2" customFormat="1" ht="12.75">
      <c r="A27" s="58"/>
      <c r="B27" s="10">
        <v>39835</v>
      </c>
      <c r="C27" s="6">
        <v>10.5</v>
      </c>
      <c r="E27" s="104" t="s">
        <v>61</v>
      </c>
      <c r="F27" s="46"/>
      <c r="G27" s="46"/>
      <c r="H27" s="16"/>
      <c r="I27"/>
      <c r="J27" s="86"/>
      <c r="K27" s="86"/>
      <c r="L27" s="83"/>
      <c r="M27" s="80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2" customFormat="1" ht="12.75">
      <c r="A28" s="58"/>
      <c r="B28" s="10"/>
      <c r="C28" s="6"/>
      <c r="E28" s="20"/>
      <c r="F28" s="20"/>
      <c r="G28" s="46"/>
      <c r="H28" s="16"/>
      <c r="I28"/>
      <c r="J28" s="86"/>
      <c r="K28" s="80" t="s">
        <v>11</v>
      </c>
      <c r="L28" s="83"/>
      <c r="M28" s="80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13" ht="12.75">
      <c r="A29" s="58"/>
      <c r="B29" s="10"/>
      <c r="C29" s="6"/>
      <c r="D29" s="2"/>
      <c r="E29" s="6"/>
      <c r="F29" s="6"/>
      <c r="G29" s="6"/>
      <c r="H29" s="16"/>
      <c r="J29" s="88"/>
      <c r="K29" s="79"/>
      <c r="L29" s="79"/>
      <c r="M29" s="79"/>
    </row>
    <row r="30" spans="1:13" ht="12.75">
      <c r="A30" s="58"/>
      <c r="B30" s="10"/>
      <c r="C30" s="59"/>
      <c r="E30" s="20"/>
      <c r="F30" s="2"/>
      <c r="G30" s="76"/>
      <c r="H30" s="16"/>
      <c r="J30" s="88"/>
      <c r="K30" s="79"/>
      <c r="L30" s="79"/>
      <c r="M30" s="79"/>
    </row>
    <row r="31" spans="1:13" ht="12.75">
      <c r="A31" s="58"/>
      <c r="B31" s="10"/>
      <c r="C31" s="72"/>
      <c r="D31" s="59"/>
      <c r="E31" s="20"/>
      <c r="F31" s="13"/>
      <c r="G31" s="76"/>
      <c r="H31" s="16"/>
      <c r="J31" s="86"/>
      <c r="K31" s="79"/>
      <c r="L31" s="79"/>
      <c r="M31" s="79"/>
    </row>
    <row r="32" spans="1:13" ht="12.75">
      <c r="A32" s="58"/>
      <c r="B32" s="10"/>
      <c r="C32" s="72"/>
      <c r="D32" s="2"/>
      <c r="E32" s="20"/>
      <c r="F32" s="6"/>
      <c r="G32" s="77"/>
      <c r="H32" s="1"/>
      <c r="J32" s="88"/>
      <c r="K32" s="79"/>
      <c r="L32" s="79"/>
      <c r="M32" s="79"/>
    </row>
    <row r="33" spans="1:13" ht="12.75">
      <c r="A33" s="58"/>
      <c r="B33" s="10"/>
      <c r="E33" s="20"/>
      <c r="F33" s="57"/>
      <c r="G33" s="6"/>
      <c r="J33" s="88"/>
      <c r="K33" s="79"/>
      <c r="L33" s="79"/>
      <c r="M33" s="79"/>
    </row>
    <row r="34" spans="1:13" ht="12.75">
      <c r="A34" s="58"/>
      <c r="B34" s="10"/>
      <c r="C34" s="2"/>
      <c r="D34" s="2"/>
      <c r="E34" s="2"/>
      <c r="F34" s="13"/>
      <c r="G34" s="77"/>
      <c r="H34" s="16"/>
      <c r="J34" s="88"/>
      <c r="K34" s="79"/>
      <c r="L34" s="79"/>
      <c r="M34" s="79"/>
    </row>
    <row r="35" spans="1:10" ht="12.75">
      <c r="A35" s="58"/>
      <c r="B35" s="10"/>
      <c r="C35" s="72"/>
      <c r="D35" s="59"/>
      <c r="E35" s="20"/>
      <c r="F35" s="6"/>
      <c r="G35" s="6"/>
      <c r="H35" s="16"/>
      <c r="J35"/>
    </row>
    <row r="36" spans="1:10" ht="12.75">
      <c r="A36" s="58"/>
      <c r="B36" s="10"/>
      <c r="E36" s="20"/>
      <c r="F36" s="13"/>
      <c r="G36" s="16"/>
      <c r="H36" s="16"/>
      <c r="J36"/>
    </row>
    <row r="37" spans="1:10" ht="12.75">
      <c r="A37" s="58"/>
      <c r="B37" s="63"/>
      <c r="E37" s="20"/>
      <c r="F37" s="13"/>
      <c r="G37" s="16"/>
      <c r="H37" s="16"/>
      <c r="J37"/>
    </row>
    <row r="38" spans="1:10" ht="12.75">
      <c r="A38" s="58"/>
      <c r="B38" s="10"/>
      <c r="F38" s="13"/>
      <c r="G38" s="16"/>
      <c r="H38" s="16"/>
      <c r="J38"/>
    </row>
    <row r="39" spans="1:27" ht="12.75" customHeight="1">
      <c r="A39" s="58"/>
      <c r="B39" s="10"/>
      <c r="F39" s="13"/>
      <c r="G39" s="16"/>
      <c r="H39" s="16"/>
      <c r="J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2.75" customHeight="1">
      <c r="A40" s="58"/>
      <c r="B40" s="10"/>
      <c r="F40" s="13"/>
      <c r="H40" s="16"/>
      <c r="J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.75" customHeight="1">
      <c r="A41" s="58"/>
      <c r="B41" s="10"/>
      <c r="F41" s="13"/>
      <c r="G41" s="16"/>
      <c r="H41" s="16"/>
      <c r="J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2.75" customHeight="1">
      <c r="A42" s="58"/>
      <c r="B42" s="10"/>
      <c r="F42" s="13"/>
      <c r="G42" s="16"/>
      <c r="H42" s="16"/>
      <c r="J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2.75" customHeight="1">
      <c r="A43" s="60"/>
      <c r="B43" s="10"/>
      <c r="F43" s="13"/>
      <c r="G43" s="16"/>
      <c r="H43" s="16"/>
      <c r="J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10" ht="12.75" customHeight="1">
      <c r="A44" s="58"/>
      <c r="B44" s="10"/>
      <c r="F44" s="78"/>
      <c r="G44" s="6"/>
      <c r="H44" s="6"/>
      <c r="J44" s="19"/>
    </row>
    <row r="45" spans="1:10" ht="12.75" customHeight="1">
      <c r="A45" s="58"/>
      <c r="B45" s="63"/>
      <c r="F45" s="6"/>
      <c r="G45" s="6"/>
      <c r="H45" s="6"/>
      <c r="J45" s="19"/>
    </row>
    <row r="46" spans="1:10" ht="12.75" customHeight="1">
      <c r="A46" s="60"/>
      <c r="B46" s="10"/>
      <c r="F46" s="6"/>
      <c r="G46" s="6"/>
      <c r="H46" s="6"/>
      <c r="J46" s="19"/>
    </row>
    <row r="47" spans="1:10" ht="12.75" customHeight="1">
      <c r="A47" s="60"/>
      <c r="B47" s="10"/>
      <c r="H47" s="6"/>
      <c r="J47" s="19"/>
    </row>
    <row r="48" spans="1:10" ht="12.75" customHeight="1">
      <c r="A48" s="60"/>
      <c r="B48" s="10"/>
      <c r="F48" s="78"/>
      <c r="G48" s="6"/>
      <c r="H48" s="6"/>
      <c r="J48" s="19"/>
    </row>
    <row r="49" spans="1:7" ht="12.75">
      <c r="A49" s="60"/>
      <c r="B49" s="10"/>
      <c r="C49" s="72"/>
      <c r="D49" s="72"/>
      <c r="E49" s="6"/>
      <c r="F49" s="6"/>
      <c r="G49" s="6"/>
    </row>
    <row r="50" spans="1:5" ht="12.75">
      <c r="A50" s="60"/>
      <c r="B50" s="63"/>
      <c r="E50" s="6"/>
    </row>
    <row r="51" spans="1:2" ht="12.75">
      <c r="A51" s="3"/>
      <c r="B51" s="63"/>
    </row>
    <row r="52" spans="1:10" ht="12.75" customHeight="1">
      <c r="A52" s="61"/>
      <c r="B52" s="10"/>
      <c r="E52" s="6"/>
      <c r="H52" s="6"/>
      <c r="J52" s="19"/>
    </row>
    <row r="53" spans="1:10" ht="12.75" customHeight="1">
      <c r="A53" s="61"/>
      <c r="B53" s="10"/>
      <c r="H53" s="6"/>
      <c r="J53" s="19"/>
    </row>
    <row r="54" spans="1:10" ht="12.75" customHeight="1">
      <c r="A54" s="61"/>
      <c r="B54" s="62"/>
      <c r="F54" s="6"/>
      <c r="G54" s="6"/>
      <c r="H54" s="6"/>
      <c r="J54" s="19"/>
    </row>
    <row r="55" spans="1:10" ht="12.75" customHeight="1">
      <c r="A55" s="58"/>
      <c r="B55" s="10"/>
      <c r="F55" s="6"/>
      <c r="G55" s="6"/>
      <c r="H55" s="6"/>
      <c r="J55" s="19"/>
    </row>
    <row r="56" spans="1:10" ht="12.75" customHeight="1">
      <c r="A56" s="61"/>
      <c r="B56" s="63"/>
      <c r="F56" s="6"/>
      <c r="G56" s="6"/>
      <c r="H56" s="6"/>
      <c r="J56" s="19"/>
    </row>
    <row r="57" spans="1:10" ht="12.75" customHeight="1">
      <c r="A57" s="58"/>
      <c r="B57" s="10"/>
      <c r="F57" s="6"/>
      <c r="G57" s="6"/>
      <c r="H57" s="6"/>
      <c r="J57" s="19"/>
    </row>
    <row r="58" spans="1:10" ht="12.75" customHeight="1">
      <c r="A58" s="58"/>
      <c r="B58" s="10"/>
      <c r="F58" s="6"/>
      <c r="G58" s="6"/>
      <c r="H58" s="6"/>
      <c r="J58" s="19"/>
    </row>
    <row r="59" spans="1:10" ht="12.75" customHeight="1">
      <c r="A59" s="58"/>
      <c r="B59" s="10"/>
      <c r="F59" s="6"/>
      <c r="G59" s="6"/>
      <c r="H59" s="6"/>
      <c r="J59" s="19"/>
    </row>
    <row r="60" spans="1:10" ht="12.75" customHeight="1">
      <c r="A60" s="58"/>
      <c r="B60" s="10"/>
      <c r="F60" s="6"/>
      <c r="G60" s="6"/>
      <c r="H60" s="6"/>
      <c r="J60" s="19"/>
    </row>
    <row r="61" spans="1:10" ht="12.75" customHeight="1">
      <c r="A61" s="58"/>
      <c r="B61" s="10"/>
      <c r="F61" s="6"/>
      <c r="G61" s="6"/>
      <c r="H61" s="6"/>
      <c r="J61" s="19"/>
    </row>
    <row r="62" spans="1:10" ht="12.75" customHeight="1">
      <c r="A62" s="58"/>
      <c r="B62" s="10"/>
      <c r="F62" s="6"/>
      <c r="G62" s="6"/>
      <c r="H62" s="6"/>
      <c r="J62" s="19"/>
    </row>
    <row r="63" spans="1:10" ht="12.75" customHeight="1">
      <c r="A63" s="58"/>
      <c r="B63" s="10"/>
      <c r="J63" s="19"/>
    </row>
    <row r="64" spans="1:10" ht="12.75" customHeight="1">
      <c r="A64" s="58"/>
      <c r="B64" s="10"/>
      <c r="J64" s="19"/>
    </row>
    <row r="65" spans="1:10" ht="12.75" customHeight="1">
      <c r="A65" s="61"/>
      <c r="B65" s="62"/>
      <c r="J65" s="19"/>
    </row>
    <row r="66" spans="1:10" ht="12.75" customHeight="1">
      <c r="A66" s="61"/>
      <c r="B66" s="62"/>
      <c r="J66" s="19"/>
    </row>
    <row r="67" spans="1:10" ht="12.75" customHeight="1">
      <c r="A67" s="61"/>
      <c r="B67" s="62"/>
      <c r="J67" s="19"/>
    </row>
    <row r="68" spans="1:10" ht="12.75" customHeight="1">
      <c r="A68" s="61"/>
      <c r="B68" s="62"/>
      <c r="J68" s="19"/>
    </row>
    <row r="69" spans="1:10" ht="12.75">
      <c r="A69" s="48"/>
      <c r="B69" s="49"/>
      <c r="C69" s="73"/>
      <c r="D69" s="73"/>
      <c r="E69" s="18"/>
      <c r="F69" s="18"/>
      <c r="G69" s="18"/>
      <c r="H69" s="43"/>
      <c r="J69"/>
    </row>
    <row r="70" spans="1:10" ht="16.5" thickBot="1">
      <c r="A70" s="44" t="s">
        <v>37</v>
      </c>
      <c r="B70" s="45"/>
      <c r="C70" s="74">
        <f>SUM(C3:C69)</f>
        <v>223.46999999999997</v>
      </c>
      <c r="D70" s="74">
        <f>SUM(D3:D69)</f>
        <v>0</v>
      </c>
      <c r="E70" s="17"/>
      <c r="F70" s="17">
        <f>SUM(F36:F69)</f>
        <v>0</v>
      </c>
      <c r="G70" s="17">
        <f>SUM(G36:G69)</f>
        <v>0</v>
      </c>
      <c r="H70" s="42">
        <f>SUM(H2:H69)</f>
        <v>0</v>
      </c>
      <c r="J70"/>
    </row>
    <row r="71" spans="7:10" ht="12.75">
      <c r="G71" s="35" t="s">
        <v>10</v>
      </c>
      <c r="H71" s="39">
        <v>1454.73</v>
      </c>
      <c r="J71"/>
    </row>
    <row r="72" spans="7:10" ht="13.5" thickBot="1">
      <c r="G72" s="36"/>
      <c r="H72" s="37"/>
      <c r="J72"/>
    </row>
    <row r="73" spans="1:10" ht="13.5" customHeight="1" thickBot="1">
      <c r="A73" s="7" t="s">
        <v>44</v>
      </c>
      <c r="G73" s="38"/>
      <c r="H73" s="40"/>
      <c r="J73"/>
    </row>
    <row r="74" spans="1:10" ht="12.75" customHeight="1">
      <c r="A74" s="7"/>
      <c r="G74" s="23"/>
      <c r="H74" s="50"/>
      <c r="J74"/>
    </row>
    <row r="75" spans="1:10" ht="12.75" customHeight="1">
      <c r="A75" s="31"/>
      <c r="B75" s="32" t="s">
        <v>8</v>
      </c>
      <c r="C75" s="68"/>
      <c r="D75" s="68"/>
      <c r="E75" s="33" t="s">
        <v>40</v>
      </c>
      <c r="H75" s="51"/>
      <c r="J75"/>
    </row>
    <row r="76" spans="1:10" ht="12.75" customHeight="1">
      <c r="A76" s="33"/>
      <c r="B76" s="33" t="s">
        <v>8</v>
      </c>
      <c r="C76" s="68"/>
      <c r="D76" s="68"/>
      <c r="E76" s="33" t="s">
        <v>7</v>
      </c>
      <c r="F76" s="24"/>
      <c r="G76" s="2"/>
      <c r="J76"/>
    </row>
    <row r="77" spans="1:10" ht="12.75" customHeight="1">
      <c r="A77" s="31"/>
      <c r="B77" s="32" t="s">
        <v>1</v>
      </c>
      <c r="C77" s="68"/>
      <c r="D77" s="68"/>
      <c r="E77" s="33" t="s">
        <v>5</v>
      </c>
      <c r="F77" s="8"/>
      <c r="G77" s="11"/>
      <c r="J77"/>
    </row>
    <row r="78" spans="1:10" ht="12.75" customHeight="1">
      <c r="A78" s="31"/>
      <c r="B78" s="33" t="s">
        <v>41</v>
      </c>
      <c r="C78" s="68"/>
      <c r="D78" s="68"/>
      <c r="E78" s="32" t="s">
        <v>38</v>
      </c>
      <c r="F78" s="8"/>
      <c r="G78" s="11"/>
      <c r="J78"/>
    </row>
    <row r="79" spans="1:10" ht="12.75" customHeight="1">
      <c r="A79" s="33"/>
      <c r="B79" s="32" t="s">
        <v>1</v>
      </c>
      <c r="C79" s="68"/>
      <c r="D79" s="68"/>
      <c r="E79" s="33" t="s">
        <v>39</v>
      </c>
      <c r="F79" s="8"/>
      <c r="G79" s="4"/>
      <c r="J79"/>
    </row>
    <row r="80" spans="1:10" ht="12.75" customHeight="1">
      <c r="A80" s="33"/>
      <c r="B80" s="32"/>
      <c r="C80" s="68"/>
      <c r="D80" s="68"/>
      <c r="E80" s="33" t="s">
        <v>39</v>
      </c>
      <c r="F80" s="8"/>
      <c r="G80" s="4"/>
      <c r="J80"/>
    </row>
    <row r="81" spans="1:7" ht="12.75" customHeight="1">
      <c r="A81" s="33"/>
      <c r="B81" s="32" t="s">
        <v>1</v>
      </c>
      <c r="C81" s="68"/>
      <c r="D81" s="68"/>
      <c r="E81" s="33" t="s">
        <v>49</v>
      </c>
      <c r="F81" s="8"/>
      <c r="G81" s="4"/>
    </row>
    <row r="82" spans="1:8" ht="12.75" customHeight="1">
      <c r="A82" s="33"/>
      <c r="B82" s="32"/>
      <c r="C82" s="68"/>
      <c r="D82" s="68"/>
      <c r="E82" s="33" t="s">
        <v>9</v>
      </c>
      <c r="F82" s="54"/>
      <c r="G82" s="53"/>
      <c r="H82" s="55"/>
    </row>
    <row r="83" spans="1:7" ht="12.75" customHeight="1">
      <c r="A83" s="33"/>
      <c r="B83" s="32" t="s">
        <v>42</v>
      </c>
      <c r="C83" s="68"/>
      <c r="D83" s="68"/>
      <c r="E83" s="33" t="s">
        <v>43</v>
      </c>
      <c r="F83" s="47"/>
      <c r="G83" s="13"/>
    </row>
    <row r="84" spans="1:7" ht="13.5" customHeight="1">
      <c r="A84" s="33"/>
      <c r="B84" s="32"/>
      <c r="C84" s="68">
        <v>50</v>
      </c>
      <c r="D84" s="68"/>
      <c r="E84" s="33" t="s">
        <v>6</v>
      </c>
      <c r="G84" s="13"/>
    </row>
    <row r="85" spans="1:7" ht="12.75" customHeight="1">
      <c r="A85" s="33"/>
      <c r="B85" s="32"/>
      <c r="C85" s="68">
        <v>10</v>
      </c>
      <c r="D85" s="68"/>
      <c r="E85" s="33" t="s">
        <v>2</v>
      </c>
      <c r="F85" s="12"/>
      <c r="G85" s="13"/>
    </row>
    <row r="86" spans="1:7" ht="12.75" customHeight="1">
      <c r="A86" s="33"/>
      <c r="B86" s="32"/>
      <c r="C86" s="75">
        <f>SUM(C75:C85)</f>
        <v>60</v>
      </c>
      <c r="D86" s="75"/>
      <c r="E86" s="33"/>
      <c r="F86" s="12"/>
      <c r="G86" s="13"/>
    </row>
    <row r="87" ht="12.75" customHeight="1"/>
    <row r="88" ht="12.75" customHeight="1">
      <c r="G88" s="4"/>
    </row>
    <row r="89" spans="6:7" ht="12.75" customHeight="1">
      <c r="F89" s="8"/>
      <c r="G89" s="14"/>
    </row>
    <row r="90" ht="12.75" customHeight="1">
      <c r="A90" s="1"/>
    </row>
    <row r="91" ht="12.75" customHeight="1">
      <c r="F91" s="52"/>
    </row>
    <row r="92" ht="12.75" customHeight="1"/>
    <row r="93" ht="12.75" customHeight="1"/>
    <row r="94" ht="12.75" customHeight="1">
      <c r="E94" s="5"/>
    </row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="84" zoomScaleNormal="84" zoomScalePageLayoutView="0" workbookViewId="0" topLeftCell="A1">
      <selection activeCell="K18" sqref="K18"/>
    </sheetView>
  </sheetViews>
  <sheetFormatPr defaultColWidth="11.421875" defaultRowHeight="12.75"/>
  <cols>
    <col min="5" max="5" width="25.7109375" style="0" customWidth="1"/>
  </cols>
  <sheetData>
    <row r="1" spans="1:15" ht="12.75">
      <c r="A1" s="25" t="s">
        <v>17</v>
      </c>
      <c r="B1" s="26"/>
      <c r="C1" s="27"/>
      <c r="D1" s="30">
        <v>1761.08</v>
      </c>
      <c r="E1" s="28"/>
      <c r="G1" s="90" t="s">
        <v>50</v>
      </c>
      <c r="H1" s="121">
        <f>D13-C18</f>
        <v>432.9900000000001</v>
      </c>
      <c r="I1" s="94"/>
      <c r="J1" s="94"/>
      <c r="K1" s="41"/>
      <c r="L1" s="41"/>
      <c r="M1" s="41"/>
      <c r="N1" s="41"/>
      <c r="O1" s="41"/>
    </row>
    <row r="2" spans="1:15" ht="12.75">
      <c r="A2" s="28"/>
      <c r="B2" s="26"/>
      <c r="C2" s="27"/>
      <c r="D2" s="27">
        <v>510.5</v>
      </c>
      <c r="E2" s="28" t="s">
        <v>40</v>
      </c>
      <c r="G2" s="90" t="s">
        <v>52</v>
      </c>
      <c r="H2" s="121">
        <f>D13-C19-C25</f>
        <v>436.2900000000001</v>
      </c>
      <c r="I2" s="94"/>
      <c r="J2" s="94"/>
      <c r="K2" s="41"/>
      <c r="L2" s="41"/>
      <c r="M2" s="41"/>
      <c r="N2" s="41"/>
      <c r="O2" s="41"/>
    </row>
    <row r="3" spans="1:15" ht="12.75">
      <c r="A3" s="28" t="s">
        <v>23</v>
      </c>
      <c r="B3" s="26"/>
      <c r="C3" s="27"/>
      <c r="D3" s="27">
        <v>150</v>
      </c>
      <c r="E3" s="28" t="s">
        <v>22</v>
      </c>
      <c r="G3" s="41" t="s">
        <v>85</v>
      </c>
      <c r="H3" s="121">
        <f>D13</f>
        <v>615.3600000000001</v>
      </c>
      <c r="I3" s="41"/>
      <c r="J3" s="41"/>
      <c r="K3" s="41"/>
      <c r="L3" s="41"/>
      <c r="M3" s="41"/>
      <c r="N3" s="41"/>
      <c r="O3" s="41"/>
    </row>
    <row r="4" spans="1:15" ht="12.75">
      <c r="A4" s="28" t="s">
        <v>1</v>
      </c>
      <c r="B4" s="28"/>
      <c r="C4" s="27"/>
      <c r="D4" s="27">
        <v>102.26</v>
      </c>
      <c r="E4" s="26" t="s">
        <v>49</v>
      </c>
      <c r="G4" s="90" t="s">
        <v>31</v>
      </c>
      <c r="H4" s="121">
        <f>D13-C20-C24</f>
        <v>188.36000000000013</v>
      </c>
      <c r="I4" s="94"/>
      <c r="J4" s="94"/>
      <c r="K4" s="41"/>
      <c r="L4" s="41"/>
      <c r="M4" s="41"/>
      <c r="N4" s="41"/>
      <c r="O4" s="41"/>
    </row>
    <row r="5" spans="1:15" ht="12.75">
      <c r="A5" s="28" t="s">
        <v>8</v>
      </c>
      <c r="B5" s="26"/>
      <c r="C5" s="27"/>
      <c r="D5" s="27">
        <v>56.67</v>
      </c>
      <c r="E5" s="28" t="s">
        <v>20</v>
      </c>
      <c r="G5" s="90" t="s">
        <v>86</v>
      </c>
      <c r="H5" s="121">
        <f>D13</f>
        <v>615.3600000000001</v>
      </c>
      <c r="I5" s="94"/>
      <c r="J5" s="94"/>
      <c r="K5" s="93"/>
      <c r="L5" s="41"/>
      <c r="M5" s="41"/>
      <c r="N5" s="41"/>
      <c r="O5" s="41"/>
    </row>
    <row r="6" spans="1:15" ht="12.75">
      <c r="A6" s="28"/>
      <c r="B6" s="26"/>
      <c r="C6" s="29"/>
      <c r="D6" s="29">
        <v>30</v>
      </c>
      <c r="E6" s="28" t="s">
        <v>14</v>
      </c>
      <c r="G6" s="90" t="s">
        <v>87</v>
      </c>
      <c r="H6" s="121">
        <f>D13</f>
        <v>615.3600000000001</v>
      </c>
      <c r="I6" s="94"/>
      <c r="J6" s="94"/>
      <c r="K6" s="41"/>
      <c r="L6" s="41"/>
      <c r="M6" s="41"/>
      <c r="N6" s="41"/>
      <c r="O6" s="41"/>
    </row>
    <row r="7" spans="1:15" ht="12.75">
      <c r="A7" s="28" t="s">
        <v>127</v>
      </c>
      <c r="B7" s="26"/>
      <c r="C7" s="27"/>
      <c r="D7" s="29">
        <v>49.94</v>
      </c>
      <c r="E7" s="28" t="s">
        <v>18</v>
      </c>
      <c r="G7" s="90" t="s">
        <v>19</v>
      </c>
      <c r="H7" s="121">
        <f>D13-C21</f>
        <v>432.9900000000001</v>
      </c>
      <c r="I7" s="94"/>
      <c r="J7" s="94"/>
      <c r="K7" s="41"/>
      <c r="L7" s="41"/>
      <c r="M7" s="41"/>
      <c r="N7" s="41"/>
      <c r="O7" s="41"/>
    </row>
    <row r="8" spans="1:15" ht="12.75">
      <c r="A8" s="25"/>
      <c r="B8" s="26"/>
      <c r="C8" s="27"/>
      <c r="D8" s="27"/>
      <c r="E8" s="28"/>
      <c r="G8" s="90" t="s">
        <v>88</v>
      </c>
      <c r="H8" s="121">
        <f>D13</f>
        <v>615.3600000000001</v>
      </c>
      <c r="J8" s="95"/>
      <c r="K8" s="41"/>
      <c r="L8" s="41"/>
      <c r="M8" s="41"/>
      <c r="N8" s="41"/>
      <c r="O8" s="41"/>
    </row>
    <row r="9" spans="1:15" ht="12.75">
      <c r="A9" s="28"/>
      <c r="B9" s="26"/>
      <c r="C9" s="29"/>
      <c r="D9" s="120">
        <v>3</v>
      </c>
      <c r="E9" s="28" t="s">
        <v>24</v>
      </c>
      <c r="G9" s="90" t="s">
        <v>89</v>
      </c>
      <c r="H9" s="121">
        <f>D13</f>
        <v>615.3600000000001</v>
      </c>
      <c r="I9" s="95"/>
      <c r="J9" s="95"/>
      <c r="K9" s="41"/>
      <c r="L9" s="41"/>
      <c r="M9" s="41"/>
      <c r="N9" s="41"/>
      <c r="O9" s="41"/>
    </row>
    <row r="10" spans="1:15" ht="12.75">
      <c r="A10" s="28"/>
      <c r="B10" s="26"/>
      <c r="C10" s="29"/>
      <c r="D10" s="120">
        <v>243.35</v>
      </c>
      <c r="E10" s="28" t="s">
        <v>82</v>
      </c>
      <c r="G10" s="90" t="s">
        <v>90</v>
      </c>
      <c r="H10" s="121">
        <f>D13-C24-C25</f>
        <v>219.36000000000013</v>
      </c>
      <c r="I10" s="95"/>
      <c r="J10" s="95"/>
      <c r="K10" s="41"/>
      <c r="L10" s="41"/>
      <c r="M10" s="41"/>
      <c r="N10" s="41"/>
      <c r="O10" s="41"/>
    </row>
    <row r="11" spans="1:15" ht="12.75">
      <c r="A11" s="28"/>
      <c r="B11" s="28"/>
      <c r="C11" s="28"/>
      <c r="D11" s="92">
        <f>SUM(D2:D10)</f>
        <v>1145.7199999999998</v>
      </c>
      <c r="E11" s="28"/>
      <c r="G11" s="90" t="s">
        <v>91</v>
      </c>
      <c r="H11" s="121">
        <f>D13</f>
        <v>615.3600000000001</v>
      </c>
      <c r="I11" s="95"/>
      <c r="J11" s="95"/>
      <c r="K11" s="41"/>
      <c r="L11" s="41"/>
      <c r="M11" s="41"/>
      <c r="N11" s="41"/>
      <c r="O11" s="41"/>
    </row>
    <row r="12" spans="1:15" ht="12.75">
      <c r="A12" s="28"/>
      <c r="B12" s="28"/>
      <c r="C12" s="28"/>
      <c r="D12" s="29"/>
      <c r="E12" s="28"/>
      <c r="G12" s="90" t="s">
        <v>92</v>
      </c>
      <c r="H12" s="121">
        <f>D13</f>
        <v>615.3600000000001</v>
      </c>
      <c r="I12" s="95"/>
      <c r="J12" s="95"/>
      <c r="K12" s="41"/>
      <c r="L12" s="41"/>
      <c r="M12" s="41"/>
      <c r="N12" s="41"/>
      <c r="O12" s="41"/>
    </row>
    <row r="13" spans="1:15" ht="12.75">
      <c r="A13" s="28"/>
      <c r="B13" s="26"/>
      <c r="C13" s="29"/>
      <c r="D13" s="30">
        <f>D1-D11</f>
        <v>615.3600000000001</v>
      </c>
      <c r="E13" s="28" t="s">
        <v>32</v>
      </c>
      <c r="G13" s="41"/>
      <c r="H13" s="93"/>
      <c r="I13" s="95"/>
      <c r="J13" s="95"/>
      <c r="K13" s="41"/>
      <c r="L13" s="41"/>
      <c r="M13" s="41"/>
      <c r="N13" s="41"/>
      <c r="O13" s="41"/>
    </row>
    <row r="14" spans="1:15" ht="12.75">
      <c r="A14" s="28"/>
      <c r="B14" s="26"/>
      <c r="C14" s="29"/>
      <c r="D14" s="29">
        <v>400</v>
      </c>
      <c r="E14" s="26" t="s">
        <v>33</v>
      </c>
      <c r="G14" s="41"/>
      <c r="H14" s="93"/>
      <c r="I14" s="96"/>
      <c r="J14" s="96"/>
      <c r="K14" s="41"/>
      <c r="L14" s="41"/>
      <c r="M14" s="41"/>
      <c r="N14" s="41"/>
      <c r="O14" s="41"/>
    </row>
    <row r="15" spans="1:7" ht="12.75">
      <c r="A15" s="28"/>
      <c r="B15" s="26"/>
      <c r="C15" s="26"/>
      <c r="D15" s="99">
        <f>D13-D14</f>
        <v>215.36000000000013</v>
      </c>
      <c r="E15" s="26" t="s">
        <v>83</v>
      </c>
      <c r="G15" s="41"/>
    </row>
    <row r="17" ht="12.75">
      <c r="K17">
        <f>902.37-30</f>
        <v>872.37</v>
      </c>
    </row>
    <row r="18" spans="1:7" ht="12.75">
      <c r="A18" s="102" t="s">
        <v>50</v>
      </c>
      <c r="B18" s="91"/>
      <c r="C18" s="9">
        <v>182.37</v>
      </c>
      <c r="D18" s="2"/>
      <c r="E18" s="2" t="s">
        <v>51</v>
      </c>
      <c r="F18" s="2"/>
      <c r="G18" s="9">
        <f>C18</f>
        <v>182.37</v>
      </c>
    </row>
    <row r="19" spans="1:7" ht="12.75">
      <c r="A19" s="102" t="s">
        <v>52</v>
      </c>
      <c r="B19" s="91"/>
      <c r="C19" s="9">
        <v>59.07</v>
      </c>
      <c r="D19" s="2"/>
      <c r="E19" s="2" t="s">
        <v>4</v>
      </c>
      <c r="F19" s="2"/>
      <c r="G19" s="9">
        <f>C19</f>
        <v>59.07</v>
      </c>
    </row>
    <row r="20" spans="1:7" ht="12.75">
      <c r="A20" s="102" t="s">
        <v>31</v>
      </c>
      <c r="B20" s="91"/>
      <c r="C20" s="9">
        <v>151</v>
      </c>
      <c r="D20" s="2"/>
      <c r="E20" s="2" t="s">
        <v>0</v>
      </c>
      <c r="F20" s="2"/>
      <c r="G20" s="9">
        <f>C20</f>
        <v>151</v>
      </c>
    </row>
    <row r="21" spans="1:7" ht="12.75">
      <c r="A21" s="102" t="s">
        <v>19</v>
      </c>
      <c r="B21" s="91"/>
      <c r="C21" s="9">
        <v>182.37</v>
      </c>
      <c r="D21" s="2"/>
      <c r="E21" s="2" t="s">
        <v>51</v>
      </c>
      <c r="F21" s="2"/>
      <c r="G21" s="9">
        <f>C21</f>
        <v>182.37</v>
      </c>
    </row>
    <row r="22" spans="1:7" ht="12.75">
      <c r="A22" s="91"/>
      <c r="B22" s="91"/>
      <c r="C22" s="9">
        <f>14.99</f>
        <v>14.99</v>
      </c>
      <c r="D22" s="2"/>
      <c r="E22" s="2" t="s">
        <v>3</v>
      </c>
      <c r="F22" s="2"/>
      <c r="G22" s="9">
        <v>14.99</v>
      </c>
    </row>
    <row r="23" spans="1:7" ht="4.5" customHeight="1">
      <c r="A23" s="97"/>
      <c r="B23" s="97"/>
      <c r="C23" s="97"/>
      <c r="D23" s="97"/>
      <c r="E23" s="97"/>
      <c r="F23" s="97"/>
      <c r="G23" s="97"/>
    </row>
    <row r="24" spans="1:7" ht="12.75">
      <c r="A24" s="103" t="s">
        <v>29</v>
      </c>
      <c r="C24" s="16">
        <v>276</v>
      </c>
      <c r="E24" t="s">
        <v>27</v>
      </c>
      <c r="G24" s="1">
        <f>C24*2</f>
        <v>552</v>
      </c>
    </row>
    <row r="25" spans="1:7" ht="12.75">
      <c r="A25" s="102" t="s">
        <v>84</v>
      </c>
      <c r="C25" s="16">
        <v>120</v>
      </c>
      <c r="E25" t="s">
        <v>30</v>
      </c>
      <c r="G25">
        <f>C25*2</f>
        <v>240</v>
      </c>
    </row>
    <row r="26" spans="1:7" ht="4.5" customHeight="1">
      <c r="A26" s="97"/>
      <c r="B26" s="97"/>
      <c r="C26" s="97"/>
      <c r="D26" s="97"/>
      <c r="E26" s="97"/>
      <c r="F26" s="97"/>
      <c r="G26" s="97"/>
    </row>
    <row r="27" spans="1:7" ht="12.75">
      <c r="A27" s="91" t="s">
        <v>21</v>
      </c>
      <c r="B27" s="91"/>
      <c r="C27" s="9">
        <v>54.93</v>
      </c>
      <c r="D27" s="2"/>
      <c r="E27" s="6" t="s">
        <v>5</v>
      </c>
      <c r="F27" s="2"/>
      <c r="G27" s="9">
        <f>54.93*12</f>
        <v>659.16</v>
      </c>
    </row>
    <row r="28" spans="1:7" ht="12.75">
      <c r="A28" s="91" t="s">
        <v>25</v>
      </c>
      <c r="C28" s="1">
        <v>10</v>
      </c>
      <c r="E28" s="6" t="s">
        <v>2</v>
      </c>
      <c r="G28" s="9">
        <f>C28*4</f>
        <v>40</v>
      </c>
    </row>
    <row r="29" spans="1:7" ht="12.75">
      <c r="A29" s="91" t="s">
        <v>26</v>
      </c>
      <c r="C29" s="1">
        <v>3</v>
      </c>
      <c r="E29" s="6" t="s">
        <v>24</v>
      </c>
      <c r="G29" s="9">
        <f>C29*12</f>
        <v>36</v>
      </c>
    </row>
    <row r="30" spans="1:7" ht="12.75">
      <c r="A30" s="101" t="s">
        <v>21</v>
      </c>
      <c r="C30" s="1">
        <v>102.26</v>
      </c>
      <c r="E30" s="100" t="s">
        <v>28</v>
      </c>
      <c r="F30" s="77"/>
      <c r="G30" s="1">
        <f>C30*12</f>
        <v>1227.1200000000001</v>
      </c>
    </row>
    <row r="31" spans="5:6" ht="12.75">
      <c r="E31" s="6"/>
      <c r="F31" s="77"/>
    </row>
    <row r="32" spans="5:7" ht="12.75">
      <c r="E32" s="6"/>
      <c r="F32" s="6"/>
      <c r="G32" s="98">
        <f>SUM(G18:G29)</f>
        <v>2116.96</v>
      </c>
    </row>
    <row r="33" spans="5:6" ht="12.75">
      <c r="E33" s="6"/>
      <c r="F33" s="6"/>
    </row>
    <row r="34" spans="5:6" ht="12.75">
      <c r="E34" s="6"/>
      <c r="F34" s="6"/>
    </row>
    <row r="35" spans="5:6" ht="12.75">
      <c r="E35" s="6"/>
      <c r="F35" s="6"/>
    </row>
    <row r="36" spans="5:6" ht="12.75">
      <c r="E36" s="6"/>
      <c r="F36" s="78"/>
    </row>
    <row r="37" spans="5:6" ht="12.75">
      <c r="E37" s="6"/>
      <c r="F37" s="6"/>
    </row>
    <row r="38" spans="5:6" ht="12.75">
      <c r="E38" s="6"/>
      <c r="F38" s="6"/>
    </row>
    <row r="39" spans="5:6" ht="12.75">
      <c r="E39" s="6"/>
      <c r="F39" s="6"/>
    </row>
    <row r="40" spans="5:6" ht="12.75">
      <c r="E40" s="6"/>
      <c r="F40" s="6"/>
    </row>
    <row r="41" spans="5:6" ht="12.75">
      <c r="E41" s="6"/>
      <c r="F41" s="6"/>
    </row>
    <row r="42" spans="5:6" ht="12.75">
      <c r="E42" s="6"/>
      <c r="F42" s="6"/>
    </row>
    <row r="43" spans="5:6" ht="12.75">
      <c r="E43" s="6"/>
      <c r="F43" s="6"/>
    </row>
    <row r="44" spans="5:6" ht="12.75">
      <c r="E44" s="6"/>
      <c r="F44" s="6"/>
    </row>
    <row r="45" spans="5:6" ht="12.75">
      <c r="E45" s="6"/>
      <c r="F45" s="6"/>
    </row>
    <row r="46" spans="5:6" ht="12.75">
      <c r="E46" s="6"/>
      <c r="F46" s="6"/>
    </row>
    <row r="47" spans="5:6" ht="12.75">
      <c r="E47" s="6"/>
      <c r="F47" s="6"/>
    </row>
    <row r="48" spans="5:6" ht="12.75">
      <c r="E48" s="6"/>
      <c r="F48" s="6"/>
    </row>
    <row r="49" spans="5:6" ht="12.75">
      <c r="E49" s="6"/>
      <c r="F49" s="6"/>
    </row>
    <row r="50" spans="5:6" ht="12.75">
      <c r="E50" s="6"/>
      <c r="F50" s="6"/>
    </row>
    <row r="51" spans="5:6" ht="12.75">
      <c r="E51" s="6"/>
      <c r="F51" s="6"/>
    </row>
    <row r="52" spans="5:6" ht="12.75">
      <c r="E52" s="6"/>
      <c r="F52" s="6"/>
    </row>
    <row r="53" spans="5:6" ht="12.75">
      <c r="E53" s="6"/>
      <c r="F53" s="6"/>
    </row>
    <row r="54" spans="5:6" ht="12.75">
      <c r="E54" s="6"/>
      <c r="F54" s="6"/>
    </row>
    <row r="55" spans="5:6" ht="12.75">
      <c r="E55" s="6"/>
      <c r="F55" s="6"/>
    </row>
    <row r="56" spans="5:6" ht="12.75">
      <c r="E56" s="6"/>
      <c r="F56" s="6"/>
    </row>
    <row r="57" spans="5:6" ht="12.75">
      <c r="E57" s="6"/>
      <c r="F57" s="6"/>
    </row>
    <row r="58" spans="5:6" ht="12.75">
      <c r="E58" s="6"/>
      <c r="F58" s="6"/>
    </row>
    <row r="59" spans="5:6" ht="12.75">
      <c r="E59" s="6"/>
      <c r="F59" s="6"/>
    </row>
    <row r="60" spans="5:6" ht="12.75">
      <c r="E60" s="6"/>
      <c r="F60" s="6"/>
    </row>
    <row r="61" spans="5:6" ht="12.75">
      <c r="E61" s="6"/>
      <c r="F61" s="6"/>
    </row>
    <row r="62" spans="5:6" ht="12.75">
      <c r="E62" s="6"/>
      <c r="F62" s="6"/>
    </row>
    <row r="63" spans="5:6" ht="12.75">
      <c r="E63" s="6"/>
      <c r="F63" s="6"/>
    </row>
    <row r="64" spans="5:6" ht="12.75">
      <c r="E64" s="6"/>
      <c r="F64" s="6"/>
    </row>
    <row r="65" spans="5:6" ht="12.75">
      <c r="E65" s="6"/>
      <c r="F65" s="6"/>
    </row>
    <row r="66" spans="5:6" ht="12.75">
      <c r="E66" s="6"/>
      <c r="F66" s="6"/>
    </row>
    <row r="67" spans="5:6" ht="12.75">
      <c r="E67" s="6"/>
      <c r="F67" s="6"/>
    </row>
    <row r="68" spans="5:6" ht="12.75">
      <c r="E68" s="6"/>
      <c r="F68" s="6"/>
    </row>
    <row r="69" spans="5:6" ht="12.75">
      <c r="E69" s="6"/>
      <c r="F69" s="6"/>
    </row>
    <row r="70" spans="5:6" ht="12.75">
      <c r="E70" s="6"/>
      <c r="F70" s="6"/>
    </row>
    <row r="71" spans="5:6" ht="12.75">
      <c r="E71" s="6"/>
      <c r="F71" s="6"/>
    </row>
    <row r="72" spans="5:6" ht="12.75">
      <c r="E72" s="6"/>
      <c r="F72" s="6"/>
    </row>
    <row r="73" spans="5:6" ht="12.75">
      <c r="E73" s="6"/>
      <c r="F73" s="6"/>
    </row>
    <row r="74" spans="5:6" ht="12.75">
      <c r="E74" s="6"/>
      <c r="F74" s="6"/>
    </row>
    <row r="75" spans="5:6" ht="12.75">
      <c r="E75" s="6"/>
      <c r="F75" s="6"/>
    </row>
    <row r="76" spans="5:6" ht="12.75">
      <c r="E76" s="6"/>
      <c r="F76" s="6"/>
    </row>
    <row r="77" spans="5:6" ht="12.75">
      <c r="E77" s="6"/>
      <c r="F77" s="6"/>
    </row>
    <row r="78" spans="5:6" ht="12.75">
      <c r="E78" s="6"/>
      <c r="F78" s="6"/>
    </row>
    <row r="79" spans="5:6" ht="12.75">
      <c r="E79" s="6"/>
      <c r="F79" s="6"/>
    </row>
    <row r="80" spans="5:6" ht="12.75">
      <c r="E80" s="6"/>
      <c r="F80" s="6"/>
    </row>
    <row r="81" spans="5:6" ht="12.75">
      <c r="E81" s="6"/>
      <c r="F81" s="6"/>
    </row>
    <row r="82" spans="5:6" ht="12.75">
      <c r="E82" s="6"/>
      <c r="F82" s="6"/>
    </row>
    <row r="83" spans="5:6" ht="12.75">
      <c r="E83" s="6"/>
      <c r="F83" s="6"/>
    </row>
    <row r="84" spans="5:6" ht="12.75">
      <c r="E84" s="6"/>
      <c r="F84" s="6"/>
    </row>
    <row r="85" spans="5:6" ht="12.75">
      <c r="E85" s="6"/>
      <c r="F85" s="6"/>
    </row>
    <row r="86" spans="5:6" ht="12.75">
      <c r="E86" s="6"/>
      <c r="F86" s="6"/>
    </row>
    <row r="87" spans="5:6" ht="12.75">
      <c r="E87" s="6"/>
      <c r="F87" s="6"/>
    </row>
    <row r="88" spans="5:6" ht="12.75">
      <c r="E88" s="6"/>
      <c r="F88" s="6"/>
    </row>
    <row r="89" spans="5:6" ht="12.75">
      <c r="E89" s="6"/>
      <c r="F89" s="6"/>
    </row>
    <row r="90" spans="5:6" ht="12.75">
      <c r="E90" s="6"/>
      <c r="F90" s="6"/>
    </row>
    <row r="91" spans="5:6" ht="12.75">
      <c r="E91" s="6"/>
      <c r="F91" s="6"/>
    </row>
    <row r="92" spans="5:6" ht="12.75">
      <c r="E92" s="6"/>
      <c r="F92" s="6"/>
    </row>
    <row r="93" spans="5:6" ht="12.75">
      <c r="E93" s="6"/>
      <c r="F93" s="6"/>
    </row>
    <row r="94" spans="5:6" ht="12.75">
      <c r="E94" s="6"/>
      <c r="F94" s="6"/>
    </row>
    <row r="95" spans="5:6" ht="12.75">
      <c r="E95" s="6"/>
      <c r="F95" s="6"/>
    </row>
    <row r="96" spans="5:6" ht="12.75">
      <c r="E96" s="6"/>
      <c r="F96" s="6"/>
    </row>
    <row r="97" spans="5:6" ht="12.75">
      <c r="E97" s="6"/>
      <c r="F97" s="6"/>
    </row>
    <row r="98" spans="5:6" ht="12.75">
      <c r="E98" s="6"/>
      <c r="F98" s="6"/>
    </row>
    <row r="99" spans="5:6" ht="12.75">
      <c r="E99" s="6"/>
      <c r="F99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28.421875" style="0" customWidth="1"/>
  </cols>
  <sheetData>
    <row r="1" spans="1:2" ht="12.75">
      <c r="A1" t="s">
        <v>15</v>
      </c>
      <c r="B1" t="s">
        <v>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8"/>
  <sheetViews>
    <sheetView zoomScale="82" zoomScaleNormal="82" zoomScalePageLayoutView="0" workbookViewId="0" topLeftCell="A1">
      <selection activeCell="E18" sqref="E18"/>
    </sheetView>
  </sheetViews>
  <sheetFormatPr defaultColWidth="11.421875" defaultRowHeight="12.75"/>
  <cols>
    <col min="1" max="1" width="5.28125" style="0" customWidth="1"/>
    <col min="2" max="2" width="13.8515625" style="5" bestFit="1" customWidth="1"/>
    <col min="3" max="3" width="11.421875" style="69" customWidth="1"/>
    <col min="4" max="4" width="12.7109375" style="69" customWidth="1"/>
    <col min="5" max="5" width="39.8515625" style="0" bestFit="1" customWidth="1"/>
    <col min="6" max="6" width="12.421875" style="0" customWidth="1"/>
    <col min="7" max="7" width="13.421875" style="0" customWidth="1"/>
    <col min="9" max="9" width="17.7109375" style="0" customWidth="1"/>
    <col min="10" max="10" width="27.421875" style="15" customWidth="1"/>
    <col min="11" max="11" width="18.140625" style="15" customWidth="1"/>
    <col min="12" max="12" width="20.140625" style="15" customWidth="1"/>
    <col min="13" max="13" width="10.00390625" style="15" customWidth="1"/>
    <col min="14" max="20" width="11.421875" style="15" hidden="1" customWidth="1"/>
    <col min="21" max="21" width="2.421875" style="15" customWidth="1"/>
    <col min="22" max="27" width="11.421875" style="15" customWidth="1"/>
  </cols>
  <sheetData>
    <row r="1" spans="1:13" ht="26.25" thickBot="1">
      <c r="A1" s="64" t="s">
        <v>34</v>
      </c>
      <c r="B1" s="65" t="s">
        <v>35</v>
      </c>
      <c r="C1" s="70" t="s">
        <v>45</v>
      </c>
      <c r="D1" s="71" t="s">
        <v>44</v>
      </c>
      <c r="E1" s="66" t="s">
        <v>36</v>
      </c>
      <c r="F1" s="67" t="s">
        <v>46</v>
      </c>
      <c r="G1" s="67" t="s">
        <v>47</v>
      </c>
      <c r="H1" s="67" t="s">
        <v>48</v>
      </c>
      <c r="J1" s="67" t="s">
        <v>12</v>
      </c>
      <c r="K1" s="81" t="s">
        <v>13</v>
      </c>
      <c r="L1" s="82"/>
      <c r="M1" s="105"/>
    </row>
    <row r="2" spans="1:27" s="2" customFormat="1" ht="12.75">
      <c r="A2" s="58"/>
      <c r="B2" s="10"/>
      <c r="C2" s="59"/>
      <c r="D2" s="69"/>
      <c r="F2" s="46"/>
      <c r="G2" s="56"/>
      <c r="H2" s="16"/>
      <c r="I2"/>
      <c r="K2" s="22"/>
      <c r="L2" s="106"/>
      <c r="M2" s="10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2" customFormat="1" ht="12.75">
      <c r="A3" s="58"/>
      <c r="B3" s="10">
        <v>40119</v>
      </c>
      <c r="C3" s="69">
        <v>5.35</v>
      </c>
      <c r="D3" s="69"/>
      <c r="E3" s="6" t="s">
        <v>61</v>
      </c>
      <c r="F3" s="6"/>
      <c r="G3" s="6"/>
      <c r="H3" s="6"/>
      <c r="I3"/>
      <c r="J3" s="108"/>
      <c r="K3" s="107"/>
      <c r="L3" s="106"/>
      <c r="M3" s="107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2" customFormat="1" ht="12.75">
      <c r="A4" s="10"/>
      <c r="B4" s="10">
        <v>40121</v>
      </c>
      <c r="C4" s="119">
        <v>8.74</v>
      </c>
      <c r="E4" s="123" t="s">
        <v>53</v>
      </c>
      <c r="H4" s="16"/>
      <c r="I4" s="21"/>
      <c r="J4" s="108"/>
      <c r="K4" s="107"/>
      <c r="L4" s="106"/>
      <c r="M4" s="107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" customFormat="1" ht="12.75">
      <c r="A5" s="10"/>
      <c r="B5" s="10">
        <v>40127</v>
      </c>
      <c r="C5" s="119">
        <v>6.8</v>
      </c>
      <c r="E5" s="123" t="s">
        <v>61</v>
      </c>
      <c r="H5" s="16"/>
      <c r="I5" s="21"/>
      <c r="J5" s="108"/>
      <c r="K5" s="107"/>
      <c r="L5" s="106"/>
      <c r="M5" s="107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" customFormat="1" ht="12.75">
      <c r="A6" s="10"/>
      <c r="B6" s="10"/>
      <c r="C6" s="119"/>
      <c r="E6" s="123"/>
      <c r="H6" s="16"/>
      <c r="I6" s="21"/>
      <c r="J6" s="108"/>
      <c r="K6" s="110"/>
      <c r="L6" s="106"/>
      <c r="M6" s="10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" customFormat="1" ht="12.75">
      <c r="A7" s="10"/>
      <c r="B7" s="10"/>
      <c r="C7" s="119"/>
      <c r="E7" s="123"/>
      <c r="F7" s="46"/>
      <c r="G7" s="46"/>
      <c r="I7" s="21"/>
      <c r="J7" s="108"/>
      <c r="K7" s="110"/>
      <c r="L7" s="106"/>
      <c r="M7" s="107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2" customFormat="1" ht="12.75">
      <c r="A8" s="10"/>
      <c r="B8" s="10">
        <v>40130</v>
      </c>
      <c r="C8" s="119">
        <v>19.95</v>
      </c>
      <c r="E8" s="123" t="s">
        <v>128</v>
      </c>
      <c r="G8" s="76"/>
      <c r="H8" s="16"/>
      <c r="I8"/>
      <c r="J8" s="108"/>
      <c r="K8" s="110"/>
      <c r="L8" s="106"/>
      <c r="M8" s="107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2" customFormat="1" ht="12.75">
      <c r="A9" s="58"/>
      <c r="B9" s="10"/>
      <c r="C9" s="119">
        <v>19.05</v>
      </c>
      <c r="E9" s="123" t="s">
        <v>71</v>
      </c>
      <c r="H9" s="16"/>
      <c r="I9"/>
      <c r="J9" s="108"/>
      <c r="K9" s="110"/>
      <c r="L9" s="106"/>
      <c r="M9" s="107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2" customFormat="1" ht="12.75">
      <c r="A10" s="58"/>
      <c r="B10" s="10"/>
      <c r="C10" s="119">
        <v>9.95</v>
      </c>
      <c r="E10" s="123" t="s">
        <v>80</v>
      </c>
      <c r="F10" s="13"/>
      <c r="H10" s="16"/>
      <c r="I10"/>
      <c r="J10" s="108"/>
      <c r="K10" s="107"/>
      <c r="L10" s="106"/>
      <c r="M10" s="107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2" customFormat="1" ht="12.75">
      <c r="A11" s="60"/>
      <c r="B11" s="10"/>
      <c r="C11" s="119"/>
      <c r="E11" s="123"/>
      <c r="F11" s="13"/>
      <c r="G11" s="76"/>
      <c r="H11" s="16"/>
      <c r="I11"/>
      <c r="J11" s="113"/>
      <c r="K11" s="110"/>
      <c r="L11" s="106"/>
      <c r="M11" s="107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2" customFormat="1" ht="12.75">
      <c r="A12" s="60"/>
      <c r="B12" s="10"/>
      <c r="C12" s="119"/>
      <c r="E12" s="124"/>
      <c r="H12" s="16"/>
      <c r="I12"/>
      <c r="J12" s="108"/>
      <c r="K12" s="107"/>
      <c r="L12" s="106"/>
      <c r="M12" s="107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2" customFormat="1" ht="12.75">
      <c r="A13" s="60"/>
      <c r="B13" s="10"/>
      <c r="C13" s="119"/>
      <c r="E13" s="126"/>
      <c r="J13" s="119"/>
      <c r="K13" s="107"/>
      <c r="L13" s="106"/>
      <c r="M13" s="107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2" customFormat="1" ht="12.75">
      <c r="A14" s="58"/>
      <c r="B14" s="10"/>
      <c r="F14" s="13"/>
      <c r="G14" s="76"/>
      <c r="H14" s="16"/>
      <c r="I14"/>
      <c r="J14" s="108"/>
      <c r="K14" s="107"/>
      <c r="L14" s="106"/>
      <c r="M14" s="107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2" customFormat="1" ht="12.75">
      <c r="A15" s="58"/>
      <c r="B15" s="10"/>
      <c r="C15" s="119"/>
      <c r="E15" s="125"/>
      <c r="F15" s="78"/>
      <c r="G15" s="13"/>
      <c r="I15"/>
      <c r="J15" s="108"/>
      <c r="K15" s="107"/>
      <c r="L15" s="106"/>
      <c r="M15" s="107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2" customFormat="1" ht="12.75">
      <c r="A16" s="58"/>
      <c r="B16" s="10">
        <v>40136</v>
      </c>
      <c r="C16" s="34">
        <v>18</v>
      </c>
      <c r="D16"/>
      <c r="E16" s="125" t="s">
        <v>116</v>
      </c>
      <c r="H16" s="16"/>
      <c r="I16" s="21"/>
      <c r="J16" s="108"/>
      <c r="K16" s="107"/>
      <c r="L16" s="106"/>
      <c r="M16" s="107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2" customFormat="1" ht="12.75">
      <c r="A17" s="58"/>
      <c r="B17" s="10"/>
      <c r="C17" s="72">
        <v>19</v>
      </c>
      <c r="D17"/>
      <c r="E17" s="125" t="s">
        <v>58</v>
      </c>
      <c r="F17" s="46"/>
      <c r="G17" s="22"/>
      <c r="H17" s="16"/>
      <c r="I17"/>
      <c r="J17" s="108"/>
      <c r="K17" s="107"/>
      <c r="L17" s="106"/>
      <c r="M17" s="107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2" customFormat="1" ht="12.75">
      <c r="A18" s="58"/>
      <c r="B18" s="10">
        <v>40137</v>
      </c>
      <c r="C18" s="119">
        <f>4.66/2</f>
        <v>2.33</v>
      </c>
      <c r="E18" s="20"/>
      <c r="F18" s="78"/>
      <c r="G18" s="13"/>
      <c r="I18"/>
      <c r="J18" s="108"/>
      <c r="K18" s="108"/>
      <c r="L18" s="106"/>
      <c r="M18" s="107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2" customFormat="1" ht="12.75">
      <c r="A19" s="58"/>
      <c r="B19" s="10"/>
      <c r="C19" s="122">
        <v>38.65</v>
      </c>
      <c r="E19" s="20" t="s">
        <v>129</v>
      </c>
      <c r="H19" s="16"/>
      <c r="I19" s="21"/>
      <c r="J19" s="108"/>
      <c r="K19" s="107"/>
      <c r="L19" s="106"/>
      <c r="M19" s="107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2" customFormat="1" ht="12.75">
      <c r="A20" s="58"/>
      <c r="B20" s="10">
        <v>40138</v>
      </c>
      <c r="C20" s="122">
        <v>9.9</v>
      </c>
      <c r="E20" s="123" t="s">
        <v>110</v>
      </c>
      <c r="H20" s="16"/>
      <c r="I20"/>
      <c r="J20" s="108"/>
      <c r="K20" s="107"/>
      <c r="L20" s="106"/>
      <c r="M20" s="107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2" customFormat="1" ht="12.75">
      <c r="A21" s="58"/>
      <c r="B21" s="10"/>
      <c r="C21" s="2">
        <v>10.2</v>
      </c>
      <c r="E21" s="2" t="s">
        <v>130</v>
      </c>
      <c r="L21" s="106"/>
      <c r="M21" s="107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2" customFormat="1" ht="12.75">
      <c r="A22" s="58"/>
      <c r="B22" s="10"/>
      <c r="C22" s="118"/>
      <c r="E22" s="6"/>
      <c r="L22" s="106"/>
      <c r="M22" s="107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2" customFormat="1" ht="12.75">
      <c r="A23" s="58"/>
      <c r="B23" s="10">
        <v>40140</v>
      </c>
      <c r="C23" s="119">
        <v>6.9</v>
      </c>
      <c r="E23" s="6" t="s">
        <v>131</v>
      </c>
      <c r="M23" s="107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2" customFormat="1" ht="12.75">
      <c r="A24" s="58"/>
      <c r="B24" s="10"/>
      <c r="C24" s="118"/>
      <c r="E24" s="6"/>
      <c r="L24" s="106"/>
      <c r="M24" s="107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2" customFormat="1" ht="12.75">
      <c r="A25" s="58"/>
      <c r="B25" s="10"/>
      <c r="L25" s="106"/>
      <c r="M25" s="107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2" customFormat="1" ht="12.75">
      <c r="A26" s="58"/>
      <c r="B26" s="10"/>
      <c r="L26" s="106"/>
      <c r="M26" s="107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2" customFormat="1" ht="12.75">
      <c r="A27" s="58"/>
      <c r="B27" s="10">
        <v>40147</v>
      </c>
      <c r="C27" s="2">
        <v>8.1</v>
      </c>
      <c r="E27" s="2" t="s">
        <v>61</v>
      </c>
      <c r="L27" s="106"/>
      <c r="M27" s="10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2" customFormat="1" ht="12.75">
      <c r="A28" s="58"/>
      <c r="B28" s="10"/>
      <c r="L28" s="106"/>
      <c r="M28" s="107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2" customFormat="1" ht="12.75">
      <c r="A29" s="58"/>
      <c r="B29" s="10"/>
      <c r="L29" s="106"/>
      <c r="M29" s="107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2" customFormat="1" ht="12.75">
      <c r="A30" s="58"/>
      <c r="B30" s="10"/>
      <c r="E30" s="126"/>
      <c r="M30" s="107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2" customFormat="1" ht="12.75">
      <c r="A31" s="58"/>
      <c r="B31" s="10"/>
      <c r="E31" s="126"/>
      <c r="L31" s="106"/>
      <c r="M31" s="107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2" customFormat="1" ht="12.75">
      <c r="A32" s="58"/>
      <c r="B32" s="10"/>
      <c r="L32" s="106"/>
      <c r="M32" s="107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13" ht="12.75">
      <c r="A33" s="58"/>
      <c r="B33" s="10"/>
      <c r="C33" s="6"/>
      <c r="D33" s="2"/>
      <c r="E33" s="20"/>
      <c r="F33" s="46"/>
      <c r="G33" s="46"/>
      <c r="H33" s="16"/>
      <c r="J33" s="108"/>
      <c r="K33" s="108"/>
      <c r="L33" s="106"/>
      <c r="M33" s="105"/>
    </row>
    <row r="34" spans="1:13" ht="12.75">
      <c r="A34" s="58"/>
      <c r="B34" s="10"/>
      <c r="C34" s="6"/>
      <c r="D34" s="2"/>
      <c r="E34" s="20"/>
      <c r="F34" s="20"/>
      <c r="G34" s="46"/>
      <c r="H34" s="16"/>
      <c r="J34" s="108"/>
      <c r="K34" s="107"/>
      <c r="L34" s="106"/>
      <c r="M34" s="105"/>
    </row>
    <row r="35" spans="1:13" ht="12.75">
      <c r="A35" s="58"/>
      <c r="B35" s="10"/>
      <c r="C35" s="6"/>
      <c r="D35" s="2"/>
      <c r="E35" s="6"/>
      <c r="F35" s="6"/>
      <c r="G35" s="6"/>
      <c r="H35" s="16"/>
      <c r="J35" s="112"/>
      <c r="K35" s="105"/>
      <c r="L35" s="106"/>
      <c r="M35" s="105"/>
    </row>
    <row r="36" spans="1:13" ht="12.75">
      <c r="A36" s="58"/>
      <c r="B36" s="10"/>
      <c r="C36" s="72"/>
      <c r="D36" s="59"/>
      <c r="E36" s="116"/>
      <c r="F36" s="13"/>
      <c r="G36" s="76"/>
      <c r="H36" s="16"/>
      <c r="J36" s="108"/>
      <c r="K36" s="105"/>
      <c r="L36" s="106"/>
      <c r="M36" s="105"/>
    </row>
    <row r="37" spans="1:13" ht="12.75">
      <c r="A37" s="58"/>
      <c r="B37" s="10"/>
      <c r="C37" s="72"/>
      <c r="D37" s="2"/>
      <c r="E37" s="20"/>
      <c r="F37" s="6"/>
      <c r="G37" s="77"/>
      <c r="H37" s="1"/>
      <c r="J37" s="112"/>
      <c r="K37" s="105"/>
      <c r="L37" s="106"/>
      <c r="M37" s="105"/>
    </row>
    <row r="38" spans="1:13" ht="12.75">
      <c r="A38" s="58"/>
      <c r="B38" s="10"/>
      <c r="C38" s="2"/>
      <c r="D38" s="2"/>
      <c r="E38" s="2"/>
      <c r="F38" s="13"/>
      <c r="G38" s="77"/>
      <c r="H38" s="16"/>
      <c r="J38" s="112"/>
      <c r="K38" s="105"/>
      <c r="L38" s="106"/>
      <c r="M38" s="105"/>
    </row>
    <row r="39" spans="1:10" ht="12.75">
      <c r="A39" s="58"/>
      <c r="B39" s="10"/>
      <c r="C39" s="72"/>
      <c r="D39" s="59"/>
      <c r="E39" s="20"/>
      <c r="F39" s="6"/>
      <c r="G39" s="6"/>
      <c r="H39" s="16"/>
      <c r="J39"/>
    </row>
    <row r="40" spans="1:10" ht="12.75">
      <c r="A40" s="58"/>
      <c r="B40" s="10"/>
      <c r="E40" s="20"/>
      <c r="F40" s="13"/>
      <c r="G40" s="16"/>
      <c r="H40" s="16"/>
      <c r="J40"/>
    </row>
    <row r="41" spans="1:10" ht="12.75">
      <c r="A41" s="58"/>
      <c r="B41" s="63"/>
      <c r="E41" s="20"/>
      <c r="F41" s="13"/>
      <c r="G41" s="16"/>
      <c r="H41" s="16"/>
      <c r="J41"/>
    </row>
    <row r="42" spans="1:10" ht="12.75">
      <c r="A42" s="58"/>
      <c r="B42" s="10"/>
      <c r="F42" s="13"/>
      <c r="G42" s="16"/>
      <c r="H42" s="16"/>
      <c r="J42"/>
    </row>
    <row r="43" spans="1:27" ht="12.75" customHeight="1">
      <c r="A43" s="58"/>
      <c r="B43" s="10"/>
      <c r="F43" s="13"/>
      <c r="G43" s="16"/>
      <c r="H43" s="16"/>
      <c r="J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.75" customHeight="1">
      <c r="A44" s="58"/>
      <c r="B44" s="10"/>
      <c r="F44" s="13"/>
      <c r="H44" s="16"/>
      <c r="J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2.75" customHeight="1">
      <c r="A45" s="58"/>
      <c r="B45" s="10"/>
      <c r="F45" s="13"/>
      <c r="G45" s="16"/>
      <c r="H45" s="16"/>
      <c r="J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2.75" customHeight="1">
      <c r="A46" s="58"/>
      <c r="B46" s="10"/>
      <c r="F46" s="13"/>
      <c r="G46" s="16"/>
      <c r="H46" s="16"/>
      <c r="J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.75" customHeight="1">
      <c r="A47" s="60"/>
      <c r="B47" s="10"/>
      <c r="F47" s="13"/>
      <c r="G47" s="16"/>
      <c r="H47" s="16"/>
      <c r="J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10" ht="12.75" customHeight="1">
      <c r="A48" s="58"/>
      <c r="B48" s="10"/>
      <c r="F48" s="78"/>
      <c r="G48" s="6"/>
      <c r="H48" s="6"/>
      <c r="J48" s="19"/>
    </row>
    <row r="49" spans="1:10" ht="12.75" customHeight="1">
      <c r="A49" s="58"/>
      <c r="B49" s="63"/>
      <c r="F49" s="6"/>
      <c r="G49" s="6"/>
      <c r="H49" s="6"/>
      <c r="J49" s="19"/>
    </row>
    <row r="50" spans="1:10" ht="12.75" customHeight="1">
      <c r="A50" s="60"/>
      <c r="B50" s="10"/>
      <c r="F50" s="6"/>
      <c r="G50" s="6"/>
      <c r="H50" s="6"/>
      <c r="J50" s="19"/>
    </row>
    <row r="51" spans="1:10" ht="12.75" customHeight="1">
      <c r="A51" s="60"/>
      <c r="B51" s="10"/>
      <c r="H51" s="6"/>
      <c r="J51" s="19"/>
    </row>
    <row r="52" spans="1:10" ht="12.75" customHeight="1">
      <c r="A52" s="60"/>
      <c r="B52" s="10"/>
      <c r="F52" s="78"/>
      <c r="G52" s="6"/>
      <c r="H52" s="6"/>
      <c r="J52" s="19"/>
    </row>
    <row r="53" spans="1:7" ht="12.75">
      <c r="A53" s="60"/>
      <c r="B53" s="10"/>
      <c r="C53" s="72"/>
      <c r="D53" s="72"/>
      <c r="E53" s="6"/>
      <c r="F53" s="6"/>
      <c r="G53" s="6"/>
    </row>
    <row r="54" spans="1:5" ht="12.75">
      <c r="A54" s="60"/>
      <c r="B54" s="63"/>
      <c r="E54" s="6"/>
    </row>
    <row r="55" spans="1:2" ht="12.75">
      <c r="A55" s="3"/>
      <c r="B55" s="63"/>
    </row>
    <row r="56" spans="1:10" ht="12.75" customHeight="1">
      <c r="A56" s="61"/>
      <c r="B56" s="10"/>
      <c r="E56" s="6"/>
      <c r="H56" s="6"/>
      <c r="J56" s="19"/>
    </row>
    <row r="57" spans="1:10" ht="12.75" customHeight="1">
      <c r="A57" s="61"/>
      <c r="B57" s="10"/>
      <c r="H57" s="6"/>
      <c r="J57" s="19"/>
    </row>
    <row r="58" spans="1:10" ht="12.75" customHeight="1">
      <c r="A58" s="61"/>
      <c r="B58" s="62"/>
      <c r="F58" s="6"/>
      <c r="G58" s="6"/>
      <c r="H58" s="6"/>
      <c r="J58" s="19"/>
    </row>
    <row r="59" spans="1:10" ht="12.75" customHeight="1">
      <c r="A59" s="58"/>
      <c r="B59" s="10"/>
      <c r="F59" s="6"/>
      <c r="G59" s="6"/>
      <c r="H59" s="6"/>
      <c r="J59" s="19"/>
    </row>
    <row r="60" spans="1:10" ht="12.75" customHeight="1">
      <c r="A60" s="61"/>
      <c r="B60" s="63"/>
      <c r="F60" s="6"/>
      <c r="G60" s="6"/>
      <c r="H60" s="6"/>
      <c r="J60" s="19"/>
    </row>
    <row r="61" spans="1:10" ht="12.75" customHeight="1">
      <c r="A61" s="58"/>
      <c r="B61" s="10"/>
      <c r="F61" s="6"/>
      <c r="G61" s="6"/>
      <c r="H61" s="6"/>
      <c r="J61" s="19"/>
    </row>
    <row r="62" spans="1:10" ht="12.75" customHeight="1">
      <c r="A62" s="58"/>
      <c r="B62" s="10"/>
      <c r="F62" s="6"/>
      <c r="G62" s="6"/>
      <c r="H62" s="6"/>
      <c r="J62" s="19"/>
    </row>
    <row r="63" spans="1:10" ht="12.75" customHeight="1">
      <c r="A63" s="58"/>
      <c r="B63" s="10"/>
      <c r="F63" s="6"/>
      <c r="G63" s="6"/>
      <c r="H63" s="6"/>
      <c r="J63" s="19"/>
    </row>
    <row r="64" spans="1:10" ht="12.75" customHeight="1">
      <c r="A64" s="58"/>
      <c r="B64" s="10"/>
      <c r="F64" s="6"/>
      <c r="G64" s="6"/>
      <c r="H64" s="6"/>
      <c r="J64" s="19"/>
    </row>
    <row r="65" spans="1:10" ht="12.75" customHeight="1">
      <c r="A65" s="58"/>
      <c r="B65" s="10"/>
      <c r="F65" s="6"/>
      <c r="G65" s="6"/>
      <c r="H65" s="6"/>
      <c r="J65" s="19"/>
    </row>
    <row r="66" spans="1:10" ht="12.75" customHeight="1">
      <c r="A66" s="58"/>
      <c r="B66" s="10"/>
      <c r="F66" s="6"/>
      <c r="G66" s="6"/>
      <c r="H66" s="6"/>
      <c r="J66" s="19"/>
    </row>
    <row r="67" spans="1:10" ht="12.75" customHeight="1">
      <c r="A67" s="58"/>
      <c r="B67" s="10"/>
      <c r="J67" s="19"/>
    </row>
    <row r="68" spans="1:10" ht="12.75" customHeight="1">
      <c r="A68" s="58"/>
      <c r="B68" s="10"/>
      <c r="J68" s="19"/>
    </row>
    <row r="69" spans="1:10" ht="12.75" customHeight="1">
      <c r="A69" s="61"/>
      <c r="B69" s="62"/>
      <c r="J69" s="19"/>
    </row>
    <row r="70" spans="1:10" ht="12.75" customHeight="1">
      <c r="A70" s="61"/>
      <c r="B70" s="62"/>
      <c r="J70" s="19"/>
    </row>
    <row r="71" spans="1:10" ht="12.75" customHeight="1">
      <c r="A71" s="61"/>
      <c r="B71" s="62"/>
      <c r="J71" s="19"/>
    </row>
    <row r="72" spans="1:10" ht="12.75" customHeight="1">
      <c r="A72" s="61"/>
      <c r="B72" s="62"/>
      <c r="J72" s="19"/>
    </row>
    <row r="73" spans="1:10" ht="12.75">
      <c r="A73" s="48"/>
      <c r="B73" s="49"/>
      <c r="C73" s="73"/>
      <c r="D73" s="73"/>
      <c r="E73" s="18"/>
      <c r="F73" s="18"/>
      <c r="G73" s="18"/>
      <c r="H73" s="43"/>
      <c r="J73"/>
    </row>
    <row r="74" spans="1:10" ht="16.5" thickBot="1">
      <c r="A74" s="44" t="s">
        <v>37</v>
      </c>
      <c r="B74" s="45"/>
      <c r="C74" s="74">
        <f>SUM(C3:C73)</f>
        <v>182.92</v>
      </c>
      <c r="D74" s="74">
        <f>SUM(D3:D73)</f>
        <v>0</v>
      </c>
      <c r="E74" s="17"/>
      <c r="F74" s="17">
        <f>SUM(F40:F73)</f>
        <v>0</v>
      </c>
      <c r="G74" s="17">
        <f>SUM(G40:G73)</f>
        <v>0</v>
      </c>
      <c r="H74" s="42">
        <f>SUM(H2:H73)</f>
        <v>0</v>
      </c>
      <c r="J74"/>
    </row>
    <row r="75" spans="7:10" ht="12.75">
      <c r="G75" s="35" t="s">
        <v>10</v>
      </c>
      <c r="H75" s="114">
        <v>1454.73</v>
      </c>
      <c r="J75"/>
    </row>
    <row r="76" spans="7:10" ht="13.5" thickBot="1">
      <c r="G76" s="36"/>
      <c r="H76" s="37"/>
      <c r="J76"/>
    </row>
    <row r="77" spans="1:10" ht="13.5" customHeight="1" thickBot="1">
      <c r="A77" s="7" t="s">
        <v>44</v>
      </c>
      <c r="G77" s="38"/>
      <c r="H77" s="40"/>
      <c r="J77"/>
    </row>
    <row r="78" spans="1:10" ht="12.75" customHeight="1">
      <c r="A78" s="7"/>
      <c r="G78" s="23"/>
      <c r="H78" s="50"/>
      <c r="J78"/>
    </row>
    <row r="79" spans="1:10" ht="12.75" customHeight="1">
      <c r="A79" s="31"/>
      <c r="B79" s="32" t="s">
        <v>8</v>
      </c>
      <c r="C79" s="68"/>
      <c r="D79" s="68"/>
      <c r="E79" s="33" t="s">
        <v>40</v>
      </c>
      <c r="H79" s="51"/>
      <c r="J79"/>
    </row>
    <row r="80" spans="1:10" ht="12.75" customHeight="1">
      <c r="A80" s="33"/>
      <c r="B80" s="33" t="s">
        <v>8</v>
      </c>
      <c r="C80" s="68"/>
      <c r="D80" s="68"/>
      <c r="E80" s="33" t="s">
        <v>7</v>
      </c>
      <c r="F80" s="24"/>
      <c r="G80" s="2"/>
      <c r="J80"/>
    </row>
    <row r="81" spans="1:10" ht="12.75" customHeight="1">
      <c r="A81" s="31"/>
      <c r="B81" s="32" t="s">
        <v>1</v>
      </c>
      <c r="C81" s="68"/>
      <c r="D81" s="68"/>
      <c r="E81" s="33" t="s">
        <v>5</v>
      </c>
      <c r="F81" s="8"/>
      <c r="G81" s="11"/>
      <c r="J81"/>
    </row>
    <row r="82" spans="1:10" ht="12.75" customHeight="1">
      <c r="A82" s="31"/>
      <c r="B82" s="33" t="s">
        <v>41</v>
      </c>
      <c r="C82" s="68"/>
      <c r="D82" s="68"/>
      <c r="E82" s="32" t="s">
        <v>38</v>
      </c>
      <c r="F82" s="8"/>
      <c r="G82" s="11"/>
      <c r="J82"/>
    </row>
    <row r="83" spans="1:10" ht="12.75" customHeight="1">
      <c r="A83" s="33"/>
      <c r="B83" s="32" t="s">
        <v>1</v>
      </c>
      <c r="C83" s="68"/>
      <c r="D83" s="68"/>
      <c r="E83" s="33" t="s">
        <v>39</v>
      </c>
      <c r="F83" s="8"/>
      <c r="G83" s="4"/>
      <c r="J83"/>
    </row>
    <row r="84" spans="1:10" ht="12.75" customHeight="1">
      <c r="A84" s="33"/>
      <c r="B84" s="32"/>
      <c r="C84" s="68"/>
      <c r="D84" s="68"/>
      <c r="E84" s="33" t="s">
        <v>39</v>
      </c>
      <c r="F84" s="8"/>
      <c r="G84" s="4"/>
      <c r="J84"/>
    </row>
    <row r="85" spans="1:7" ht="12.75" customHeight="1">
      <c r="A85" s="33"/>
      <c r="B85" s="32" t="s">
        <v>1</v>
      </c>
      <c r="C85" s="68"/>
      <c r="D85" s="68"/>
      <c r="E85" s="33" t="s">
        <v>49</v>
      </c>
      <c r="F85" s="8"/>
      <c r="G85" s="4"/>
    </row>
    <row r="86" spans="1:8" ht="12.75" customHeight="1">
      <c r="A86" s="33"/>
      <c r="B86" s="32"/>
      <c r="C86" s="68"/>
      <c r="D86" s="68"/>
      <c r="E86" s="33" t="s">
        <v>9</v>
      </c>
      <c r="F86" s="54"/>
      <c r="G86" s="53"/>
      <c r="H86" s="55"/>
    </row>
    <row r="87" spans="1:7" ht="12.75" customHeight="1">
      <c r="A87" s="33"/>
      <c r="B87" s="32" t="s">
        <v>42</v>
      </c>
      <c r="C87" s="68"/>
      <c r="D87" s="68"/>
      <c r="E87" s="33" t="s">
        <v>43</v>
      </c>
      <c r="F87" s="47"/>
      <c r="G87" s="13"/>
    </row>
    <row r="88" spans="1:7" ht="13.5" customHeight="1">
      <c r="A88" s="33"/>
      <c r="B88" s="32"/>
      <c r="C88" s="68">
        <v>50</v>
      </c>
      <c r="D88" s="68"/>
      <c r="E88" s="33" t="s">
        <v>6</v>
      </c>
      <c r="G88" s="13"/>
    </row>
    <row r="89" spans="1:7" ht="12.75" customHeight="1">
      <c r="A89" s="33"/>
      <c r="B89" s="32"/>
      <c r="C89" s="68">
        <v>10</v>
      </c>
      <c r="D89" s="68"/>
      <c r="E89" s="33" t="s">
        <v>2</v>
      </c>
      <c r="F89" s="12"/>
      <c r="G89" s="13"/>
    </row>
    <row r="90" spans="1:7" ht="12.75" customHeight="1">
      <c r="A90" s="33"/>
      <c r="B90" s="32"/>
      <c r="C90" s="75">
        <f>SUM(C79:C89)</f>
        <v>60</v>
      </c>
      <c r="D90" s="75"/>
      <c r="E90" s="33"/>
      <c r="F90" s="12"/>
      <c r="G90" s="13"/>
    </row>
    <row r="91" ht="12.75" customHeight="1"/>
    <row r="92" ht="12.75" customHeight="1">
      <c r="G92" s="4"/>
    </row>
    <row r="93" spans="6:7" ht="12.75" customHeight="1">
      <c r="F93" s="8"/>
      <c r="G93" s="14"/>
    </row>
    <row r="94" ht="12.75" customHeight="1">
      <c r="A94" s="1"/>
    </row>
    <row r="95" ht="12.75" customHeight="1">
      <c r="F95" s="52"/>
    </row>
    <row r="96" ht="12.75" customHeight="1"/>
    <row r="97" ht="12.75" customHeight="1"/>
    <row r="98" ht="12.75" customHeight="1">
      <c r="E98" s="5"/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8"/>
  <sheetViews>
    <sheetView zoomScale="82" zoomScaleNormal="82" zoomScalePageLayoutView="0" workbookViewId="0" topLeftCell="A1">
      <selection activeCell="E21" sqref="E21"/>
    </sheetView>
  </sheetViews>
  <sheetFormatPr defaultColWidth="11.421875" defaultRowHeight="12.75"/>
  <cols>
    <col min="1" max="1" width="5.28125" style="0" customWidth="1"/>
    <col min="2" max="2" width="13.8515625" style="5" bestFit="1" customWidth="1"/>
    <col min="3" max="3" width="11.421875" style="69" customWidth="1"/>
    <col min="4" max="4" width="12.7109375" style="69" customWidth="1"/>
    <col min="5" max="5" width="39.8515625" style="0" bestFit="1" customWidth="1"/>
    <col min="6" max="6" width="12.421875" style="0" customWidth="1"/>
    <col min="7" max="7" width="13.421875" style="0" customWidth="1"/>
    <col min="9" max="9" width="17.7109375" style="0" customWidth="1"/>
    <col min="10" max="10" width="27.421875" style="15" customWidth="1"/>
    <col min="11" max="11" width="18.140625" style="15" customWidth="1"/>
    <col min="12" max="12" width="20.140625" style="15" customWidth="1"/>
    <col min="13" max="13" width="10.00390625" style="15" customWidth="1"/>
    <col min="14" max="20" width="11.421875" style="15" hidden="1" customWidth="1"/>
    <col min="21" max="21" width="2.421875" style="15" customWidth="1"/>
    <col min="22" max="27" width="11.421875" style="15" customWidth="1"/>
  </cols>
  <sheetData>
    <row r="1" spans="1:13" ht="26.25" thickBot="1">
      <c r="A1" s="64" t="s">
        <v>34</v>
      </c>
      <c r="B1" s="65" t="s">
        <v>35</v>
      </c>
      <c r="C1" s="70" t="s">
        <v>45</v>
      </c>
      <c r="D1" s="71" t="s">
        <v>44</v>
      </c>
      <c r="E1" s="66" t="s">
        <v>36</v>
      </c>
      <c r="F1" s="67" t="s">
        <v>46</v>
      </c>
      <c r="G1" s="67" t="s">
        <v>47</v>
      </c>
      <c r="H1" s="67" t="s">
        <v>48</v>
      </c>
      <c r="J1" s="67" t="s">
        <v>12</v>
      </c>
      <c r="K1" s="81" t="s">
        <v>13</v>
      </c>
      <c r="L1" s="82"/>
      <c r="M1" s="105"/>
    </row>
    <row r="2" spans="1:27" s="2" customFormat="1" ht="12.75">
      <c r="A2" s="58"/>
      <c r="B2" s="10"/>
      <c r="C2" s="59"/>
      <c r="D2" s="69"/>
      <c r="F2" s="46"/>
      <c r="G2" s="56"/>
      <c r="H2" s="16"/>
      <c r="I2"/>
      <c r="K2" s="22"/>
      <c r="L2" s="106"/>
      <c r="M2" s="10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2" customFormat="1" ht="12.75">
      <c r="A3" s="58"/>
      <c r="B3" s="10">
        <v>40087</v>
      </c>
      <c r="C3" s="69">
        <v>9.63</v>
      </c>
      <c r="D3" s="69"/>
      <c r="E3" s="6"/>
      <c r="F3" s="6"/>
      <c r="G3" s="6"/>
      <c r="H3" s="6"/>
      <c r="I3"/>
      <c r="J3" s="108"/>
      <c r="K3" s="107"/>
      <c r="L3" s="106"/>
      <c r="M3" s="107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2" customFormat="1" ht="12.75">
      <c r="A4" s="10"/>
      <c r="B4" s="10"/>
      <c r="C4" s="119"/>
      <c r="E4" s="123"/>
      <c r="H4" s="16"/>
      <c r="I4" s="21"/>
      <c r="J4" s="108"/>
      <c r="K4" s="107"/>
      <c r="L4" s="106"/>
      <c r="M4" s="107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" customFormat="1" ht="12.75">
      <c r="A5" s="10"/>
      <c r="B5" s="10">
        <v>40093</v>
      </c>
      <c r="C5" s="119">
        <v>4.95</v>
      </c>
      <c r="E5" s="123" t="s">
        <v>124</v>
      </c>
      <c r="H5" s="16"/>
      <c r="I5" s="21"/>
      <c r="J5" s="108"/>
      <c r="K5" s="107"/>
      <c r="L5" s="106"/>
      <c r="M5" s="107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" customFormat="1" ht="12.75">
      <c r="A6" s="10"/>
      <c r="B6" s="10">
        <v>40094</v>
      </c>
      <c r="C6" s="119">
        <v>66</v>
      </c>
      <c r="E6" s="123" t="s">
        <v>77</v>
      </c>
      <c r="H6" s="16"/>
      <c r="I6" s="21"/>
      <c r="J6" s="108"/>
      <c r="K6" s="110"/>
      <c r="L6" s="106"/>
      <c r="M6" s="10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" customFormat="1" ht="12.75">
      <c r="A7" s="10"/>
      <c r="B7" s="10"/>
      <c r="C7" s="119"/>
      <c r="E7" s="123"/>
      <c r="F7" s="46"/>
      <c r="G7" s="46"/>
      <c r="I7" s="21"/>
      <c r="J7" s="108"/>
      <c r="K7" s="110">
        <f>6.8+0.73+2.89+1.59</f>
        <v>12.01</v>
      </c>
      <c r="L7" s="106"/>
      <c r="M7" s="107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2" customFormat="1" ht="12.75">
      <c r="A8" s="10"/>
      <c r="B8" s="10">
        <v>40095</v>
      </c>
      <c r="C8" s="119">
        <v>3.79</v>
      </c>
      <c r="E8" s="123" t="s">
        <v>53</v>
      </c>
      <c r="G8" s="76"/>
      <c r="H8" s="16"/>
      <c r="I8"/>
      <c r="J8" s="108"/>
      <c r="K8" s="110"/>
      <c r="L8" s="106"/>
      <c r="M8" s="107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2" customFormat="1" ht="12.75">
      <c r="A9" s="58"/>
      <c r="B9" s="10"/>
      <c r="C9" s="119"/>
      <c r="E9" s="123"/>
      <c r="H9" s="16"/>
      <c r="I9"/>
      <c r="J9" s="108"/>
      <c r="K9" s="110"/>
      <c r="L9" s="106"/>
      <c r="M9" s="107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2" customFormat="1" ht="12.75">
      <c r="A10" s="58"/>
      <c r="B10" s="10"/>
      <c r="C10" s="119"/>
      <c r="E10" s="123"/>
      <c r="F10" s="13"/>
      <c r="H10" s="16"/>
      <c r="I10"/>
      <c r="J10" s="108"/>
      <c r="K10" s="107"/>
      <c r="L10" s="106"/>
      <c r="M10" s="107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2" customFormat="1" ht="12.75">
      <c r="A11" s="60"/>
      <c r="B11" s="10">
        <v>40102</v>
      </c>
      <c r="C11" s="119">
        <v>33</v>
      </c>
      <c r="E11" s="123" t="s">
        <v>14</v>
      </c>
      <c r="F11" s="13"/>
      <c r="G11" s="76"/>
      <c r="H11" s="16"/>
      <c r="I11"/>
      <c r="J11" s="113"/>
      <c r="K11" s="110"/>
      <c r="L11" s="106"/>
      <c r="M11" s="107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2" customFormat="1" ht="12.75">
      <c r="A12" s="60"/>
      <c r="B12" s="10"/>
      <c r="C12" s="119"/>
      <c r="E12" s="124"/>
      <c r="H12" s="16"/>
      <c r="I12"/>
      <c r="J12" s="108"/>
      <c r="K12" s="107"/>
      <c r="L12" s="106"/>
      <c r="M12" s="107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2" customFormat="1" ht="12.75">
      <c r="A13" s="60"/>
      <c r="B13" s="10"/>
      <c r="C13" s="119"/>
      <c r="E13" s="126"/>
      <c r="J13" s="119"/>
      <c r="K13" s="107"/>
      <c r="L13" s="106"/>
      <c r="M13" s="107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2" customFormat="1" ht="12.75">
      <c r="A14" s="58"/>
      <c r="B14" s="10"/>
      <c r="F14" s="13"/>
      <c r="G14" s="76"/>
      <c r="H14" s="16"/>
      <c r="I14"/>
      <c r="J14" s="108"/>
      <c r="K14" s="107"/>
      <c r="L14" s="106"/>
      <c r="M14" s="107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2" customFormat="1" ht="12.75">
      <c r="A15" s="58"/>
      <c r="B15" s="10">
        <v>40104</v>
      </c>
      <c r="C15" s="119">
        <v>8.4</v>
      </c>
      <c r="E15" s="125" t="s">
        <v>123</v>
      </c>
      <c r="F15" s="78"/>
      <c r="G15" s="13"/>
      <c r="I15"/>
      <c r="J15" s="108"/>
      <c r="K15" s="107"/>
      <c r="L15" s="106"/>
      <c r="M15" s="107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2" customFormat="1" ht="12.75">
      <c r="A16" s="58"/>
      <c r="B16" s="10">
        <v>40106</v>
      </c>
      <c r="C16" s="34">
        <v>5.35</v>
      </c>
      <c r="D16"/>
      <c r="E16" s="125" t="s">
        <v>61</v>
      </c>
      <c r="H16" s="16"/>
      <c r="I16" s="21"/>
      <c r="J16" s="108"/>
      <c r="K16" s="107"/>
      <c r="L16" s="106"/>
      <c r="M16" s="107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2" customFormat="1" ht="12.75">
      <c r="A17" s="58"/>
      <c r="B17" s="10">
        <v>40111</v>
      </c>
      <c r="C17" s="72">
        <v>20.2</v>
      </c>
      <c r="D17"/>
      <c r="E17" s="125" t="s">
        <v>53</v>
      </c>
      <c r="F17" s="46"/>
      <c r="G17" s="22"/>
      <c r="H17" s="16"/>
      <c r="I17"/>
      <c r="J17" s="108"/>
      <c r="K17" s="107"/>
      <c r="L17" s="106"/>
      <c r="M17" s="107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2" customFormat="1" ht="12.75">
      <c r="A18" s="58"/>
      <c r="B18" s="10"/>
      <c r="C18" s="119"/>
      <c r="E18" s="20"/>
      <c r="F18" s="128"/>
      <c r="G18" s="13"/>
      <c r="I18"/>
      <c r="J18" s="108"/>
      <c r="K18" s="108"/>
      <c r="L18" s="106"/>
      <c r="M18" s="107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2" customFormat="1" ht="12.75">
      <c r="A19" s="58"/>
      <c r="B19" s="10">
        <v>40113</v>
      </c>
      <c r="C19" s="122">
        <v>31.56</v>
      </c>
      <c r="E19" s="20" t="s">
        <v>132</v>
      </c>
      <c r="H19" s="16"/>
      <c r="I19" s="21"/>
      <c r="J19" s="108"/>
      <c r="K19" s="107"/>
      <c r="L19" s="106"/>
      <c r="M19" s="107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2" customFormat="1" ht="12.75">
      <c r="A20" s="58"/>
      <c r="B20" s="10">
        <v>40115</v>
      </c>
      <c r="C20" s="122">
        <v>6.9</v>
      </c>
      <c r="E20" s="104" t="s">
        <v>133</v>
      </c>
      <c r="H20" s="16"/>
      <c r="I20"/>
      <c r="J20" s="108"/>
      <c r="K20" s="107"/>
      <c r="L20" s="106"/>
      <c r="M20" s="107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2" customFormat="1" ht="12.75">
      <c r="A21" s="58"/>
      <c r="B21" s="10">
        <v>40116</v>
      </c>
      <c r="C21" s="2">
        <v>23.55</v>
      </c>
      <c r="E21" s="2" t="s">
        <v>67</v>
      </c>
      <c r="L21" s="106"/>
      <c r="M21" s="107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2" customFormat="1" ht="12.75">
      <c r="A22" s="58"/>
      <c r="B22" s="10">
        <v>40117</v>
      </c>
      <c r="C22" s="118">
        <v>13.45</v>
      </c>
      <c r="E22" s="6" t="s">
        <v>80</v>
      </c>
      <c r="L22" s="106"/>
      <c r="M22" s="107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2" customFormat="1" ht="12.75">
      <c r="A23" s="58"/>
      <c r="B23" s="10"/>
      <c r="C23" s="119">
        <v>13.45</v>
      </c>
      <c r="E23" s="6" t="s">
        <v>80</v>
      </c>
      <c r="M23" s="107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2" customFormat="1" ht="12.75">
      <c r="A24" s="58"/>
      <c r="B24" s="10"/>
      <c r="C24" s="118"/>
      <c r="E24" s="6"/>
      <c r="L24" s="106"/>
      <c r="M24" s="107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2" customFormat="1" ht="12.75">
      <c r="A25" s="58"/>
      <c r="B25" s="10"/>
      <c r="L25" s="106"/>
      <c r="M25" s="107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2" customFormat="1" ht="12.75">
      <c r="A26" s="58"/>
      <c r="B26" s="10"/>
      <c r="L26" s="106"/>
      <c r="M26" s="107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2" customFormat="1" ht="12.75">
      <c r="A27" s="58"/>
      <c r="B27" s="10"/>
      <c r="L27" s="106"/>
      <c r="M27" s="10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2" customFormat="1" ht="12.75">
      <c r="A28" s="58"/>
      <c r="B28" s="10"/>
      <c r="L28" s="106"/>
      <c r="M28" s="107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2" customFormat="1" ht="12.75">
      <c r="A29" s="58"/>
      <c r="B29" s="10"/>
      <c r="L29" s="106"/>
      <c r="M29" s="107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2" customFormat="1" ht="12.75">
      <c r="A30" s="58"/>
      <c r="B30" s="10"/>
      <c r="E30" s="126"/>
      <c r="M30" s="107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2" customFormat="1" ht="12.75">
      <c r="A31" s="58"/>
      <c r="B31" s="10"/>
      <c r="E31" s="126"/>
      <c r="L31" s="106"/>
      <c r="M31" s="107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2" customFormat="1" ht="12.75">
      <c r="A32" s="58"/>
      <c r="B32" s="10"/>
      <c r="L32" s="106"/>
      <c r="M32" s="107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13" ht="12.75">
      <c r="A33" s="58"/>
      <c r="B33" s="10"/>
      <c r="C33" s="6"/>
      <c r="D33" s="2"/>
      <c r="E33" s="20"/>
      <c r="F33" s="46"/>
      <c r="G33" s="46"/>
      <c r="H33" s="16"/>
      <c r="J33" s="108"/>
      <c r="K33" s="108"/>
      <c r="L33" s="106"/>
      <c r="M33" s="105"/>
    </row>
    <row r="34" spans="1:13" ht="12.75">
      <c r="A34" s="58"/>
      <c r="B34" s="10"/>
      <c r="C34" s="6"/>
      <c r="D34" s="2"/>
      <c r="E34" s="20"/>
      <c r="F34" s="20"/>
      <c r="G34" s="46"/>
      <c r="H34" s="16"/>
      <c r="J34" s="108"/>
      <c r="K34" s="107"/>
      <c r="L34" s="106"/>
      <c r="M34" s="105"/>
    </row>
    <row r="35" spans="1:13" ht="12.75">
      <c r="A35" s="58"/>
      <c r="B35" s="10"/>
      <c r="C35" s="6"/>
      <c r="D35" s="2"/>
      <c r="E35" s="6"/>
      <c r="F35" s="6"/>
      <c r="G35" s="6"/>
      <c r="H35" s="16"/>
      <c r="J35" s="112"/>
      <c r="K35" s="105"/>
      <c r="L35" s="106"/>
      <c r="M35" s="105"/>
    </row>
    <row r="36" spans="1:13" ht="12.75">
      <c r="A36" s="58"/>
      <c r="B36" s="10"/>
      <c r="C36" s="72"/>
      <c r="D36" s="59"/>
      <c r="E36" s="116"/>
      <c r="F36" s="13"/>
      <c r="G36" s="76"/>
      <c r="H36" s="16"/>
      <c r="J36" s="108"/>
      <c r="K36" s="105"/>
      <c r="L36" s="106"/>
      <c r="M36" s="105"/>
    </row>
    <row r="37" spans="1:13" ht="12.75">
      <c r="A37" s="58"/>
      <c r="B37" s="10"/>
      <c r="C37" s="72"/>
      <c r="D37" s="2"/>
      <c r="E37" s="20"/>
      <c r="F37" s="6"/>
      <c r="G37" s="77"/>
      <c r="H37" s="1"/>
      <c r="J37" s="112"/>
      <c r="K37" s="105"/>
      <c r="L37" s="106"/>
      <c r="M37" s="105"/>
    </row>
    <row r="38" spans="1:13" ht="12.75">
      <c r="A38" s="58"/>
      <c r="B38" s="10"/>
      <c r="C38" s="2"/>
      <c r="D38" s="2"/>
      <c r="E38" s="2"/>
      <c r="F38" s="13"/>
      <c r="G38" s="77"/>
      <c r="H38" s="16"/>
      <c r="J38" s="112"/>
      <c r="K38" s="105"/>
      <c r="L38" s="106"/>
      <c r="M38" s="105"/>
    </row>
    <row r="39" spans="1:10" ht="12.75">
      <c r="A39" s="58"/>
      <c r="B39" s="10"/>
      <c r="C39" s="72"/>
      <c r="D39" s="59"/>
      <c r="E39" s="20"/>
      <c r="F39" s="6"/>
      <c r="G39" s="6"/>
      <c r="H39" s="16"/>
      <c r="J39"/>
    </row>
    <row r="40" spans="1:10" ht="12.75">
      <c r="A40" s="58"/>
      <c r="B40" s="10"/>
      <c r="E40" s="20"/>
      <c r="F40" s="13"/>
      <c r="G40" s="16"/>
      <c r="H40" s="16"/>
      <c r="J40"/>
    </row>
    <row r="41" spans="1:10" ht="12.75">
      <c r="A41" s="58"/>
      <c r="B41" s="63"/>
      <c r="E41" s="20"/>
      <c r="F41" s="13"/>
      <c r="G41" s="16"/>
      <c r="H41" s="16"/>
      <c r="J41"/>
    </row>
    <row r="42" spans="1:10" ht="12.75">
      <c r="A42" s="58"/>
      <c r="B42" s="10"/>
      <c r="F42" s="13"/>
      <c r="G42" s="16"/>
      <c r="H42" s="16"/>
      <c r="J42"/>
    </row>
    <row r="43" spans="1:27" ht="12.75" customHeight="1">
      <c r="A43" s="58"/>
      <c r="B43" s="10"/>
      <c r="F43" s="13"/>
      <c r="G43" s="16"/>
      <c r="H43" s="16"/>
      <c r="J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.75" customHeight="1">
      <c r="A44" s="58"/>
      <c r="B44" s="10"/>
      <c r="F44" s="13"/>
      <c r="H44" s="16"/>
      <c r="J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2.75" customHeight="1">
      <c r="A45" s="58"/>
      <c r="B45" s="10"/>
      <c r="F45" s="13"/>
      <c r="G45" s="16"/>
      <c r="H45" s="16"/>
      <c r="J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2.75" customHeight="1">
      <c r="A46" s="58"/>
      <c r="B46" s="10"/>
      <c r="F46" s="13"/>
      <c r="G46" s="16"/>
      <c r="H46" s="16"/>
      <c r="J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.75" customHeight="1">
      <c r="A47" s="60"/>
      <c r="B47" s="10"/>
      <c r="F47" s="13"/>
      <c r="G47" s="16"/>
      <c r="H47" s="16"/>
      <c r="J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10" ht="12.75" customHeight="1">
      <c r="A48" s="58"/>
      <c r="B48" s="10"/>
      <c r="F48" s="78"/>
      <c r="G48" s="6"/>
      <c r="H48" s="6"/>
      <c r="J48" s="19"/>
    </row>
    <row r="49" spans="1:10" ht="12.75" customHeight="1">
      <c r="A49" s="58"/>
      <c r="B49" s="63"/>
      <c r="F49" s="6"/>
      <c r="G49" s="6"/>
      <c r="H49" s="6"/>
      <c r="J49" s="19"/>
    </row>
    <row r="50" spans="1:10" ht="12.75" customHeight="1">
      <c r="A50" s="60"/>
      <c r="B50" s="10"/>
      <c r="F50" s="6"/>
      <c r="G50" s="6"/>
      <c r="H50" s="6"/>
      <c r="J50" s="19"/>
    </row>
    <row r="51" spans="1:10" ht="12.75" customHeight="1">
      <c r="A51" s="60"/>
      <c r="B51" s="10"/>
      <c r="H51" s="6"/>
      <c r="J51" s="19"/>
    </row>
    <row r="52" spans="1:10" ht="12.75" customHeight="1">
      <c r="A52" s="60"/>
      <c r="B52" s="10"/>
      <c r="F52" s="78"/>
      <c r="G52" s="6"/>
      <c r="H52" s="6"/>
      <c r="J52" s="19"/>
    </row>
    <row r="53" spans="1:7" ht="12.75">
      <c r="A53" s="60"/>
      <c r="B53" s="10"/>
      <c r="C53" s="72"/>
      <c r="D53" s="72"/>
      <c r="E53" s="6"/>
      <c r="F53" s="6"/>
      <c r="G53" s="6"/>
    </row>
    <row r="54" spans="1:5" ht="12.75">
      <c r="A54" s="60"/>
      <c r="B54" s="63"/>
      <c r="E54" s="6"/>
    </row>
    <row r="55" spans="1:2" ht="12.75">
      <c r="A55" s="3"/>
      <c r="B55" s="63"/>
    </row>
    <row r="56" spans="1:10" ht="12.75" customHeight="1">
      <c r="A56" s="61"/>
      <c r="B56" s="10"/>
      <c r="E56" s="6"/>
      <c r="H56" s="6"/>
      <c r="J56" s="19"/>
    </row>
    <row r="57" spans="1:10" ht="12.75" customHeight="1">
      <c r="A57" s="61"/>
      <c r="B57" s="10"/>
      <c r="H57" s="6"/>
      <c r="J57" s="19"/>
    </row>
    <row r="58" spans="1:10" ht="12.75" customHeight="1">
      <c r="A58" s="61"/>
      <c r="B58" s="62"/>
      <c r="F58" s="6"/>
      <c r="G58" s="6"/>
      <c r="H58" s="6"/>
      <c r="J58" s="19"/>
    </row>
    <row r="59" spans="1:10" ht="12.75" customHeight="1">
      <c r="A59" s="58"/>
      <c r="B59" s="10"/>
      <c r="F59" s="6"/>
      <c r="G59" s="6"/>
      <c r="H59" s="6"/>
      <c r="J59" s="19"/>
    </row>
    <row r="60" spans="1:10" ht="12.75" customHeight="1">
      <c r="A60" s="61"/>
      <c r="B60" s="63"/>
      <c r="F60" s="6"/>
      <c r="G60" s="6"/>
      <c r="H60" s="6"/>
      <c r="J60" s="19"/>
    </row>
    <row r="61" spans="1:10" ht="12.75" customHeight="1">
      <c r="A61" s="58"/>
      <c r="B61" s="10"/>
      <c r="F61" s="6"/>
      <c r="G61" s="6"/>
      <c r="H61" s="6"/>
      <c r="J61" s="19"/>
    </row>
    <row r="62" spans="1:10" ht="12.75" customHeight="1">
      <c r="A62" s="58"/>
      <c r="B62" s="10"/>
      <c r="F62" s="6"/>
      <c r="G62" s="6"/>
      <c r="H62" s="6"/>
      <c r="J62" s="19"/>
    </row>
    <row r="63" spans="1:10" ht="12.75" customHeight="1">
      <c r="A63" s="58"/>
      <c r="B63" s="10"/>
      <c r="F63" s="6"/>
      <c r="G63" s="6"/>
      <c r="H63" s="6"/>
      <c r="J63" s="19"/>
    </row>
    <row r="64" spans="1:10" ht="12.75" customHeight="1">
      <c r="A64" s="58"/>
      <c r="B64" s="10"/>
      <c r="F64" s="6"/>
      <c r="G64" s="6"/>
      <c r="H64" s="6"/>
      <c r="J64" s="19"/>
    </row>
    <row r="65" spans="1:10" ht="12.75" customHeight="1">
      <c r="A65" s="58"/>
      <c r="B65" s="10"/>
      <c r="F65" s="6"/>
      <c r="G65" s="6"/>
      <c r="H65" s="6"/>
      <c r="J65" s="19"/>
    </row>
    <row r="66" spans="1:10" ht="12.75" customHeight="1">
      <c r="A66" s="58"/>
      <c r="B66" s="10"/>
      <c r="F66" s="6"/>
      <c r="G66" s="6"/>
      <c r="H66" s="6"/>
      <c r="J66" s="19"/>
    </row>
    <row r="67" spans="1:10" ht="12.75" customHeight="1">
      <c r="A67" s="58"/>
      <c r="B67" s="10"/>
      <c r="J67" s="19"/>
    </row>
    <row r="68" spans="1:10" ht="12.75" customHeight="1">
      <c r="A68" s="58"/>
      <c r="B68" s="10"/>
      <c r="J68" s="19"/>
    </row>
    <row r="69" spans="1:10" ht="12.75" customHeight="1">
      <c r="A69" s="61"/>
      <c r="B69" s="62"/>
      <c r="J69" s="19"/>
    </row>
    <row r="70" spans="1:10" ht="12.75" customHeight="1">
      <c r="A70" s="61"/>
      <c r="B70" s="62"/>
      <c r="J70" s="19"/>
    </row>
    <row r="71" spans="1:10" ht="12.75" customHeight="1">
      <c r="A71" s="61"/>
      <c r="B71" s="62"/>
      <c r="J71" s="19"/>
    </row>
    <row r="72" spans="1:10" ht="12.75" customHeight="1">
      <c r="A72" s="61"/>
      <c r="B72" s="62"/>
      <c r="J72" s="19"/>
    </row>
    <row r="73" spans="1:10" ht="12.75">
      <c r="A73" s="48"/>
      <c r="B73" s="49"/>
      <c r="C73" s="73"/>
      <c r="D73" s="73"/>
      <c r="E73" s="18"/>
      <c r="F73" s="18"/>
      <c r="G73" s="18"/>
      <c r="H73" s="43"/>
      <c r="J73"/>
    </row>
    <row r="74" spans="1:10" ht="16.5" thickBot="1">
      <c r="A74" s="44" t="s">
        <v>37</v>
      </c>
      <c r="B74" s="45"/>
      <c r="C74" s="74">
        <f>SUM(C3:C73)</f>
        <v>240.23</v>
      </c>
      <c r="D74" s="74">
        <f>SUM(D3:D73)</f>
        <v>0</v>
      </c>
      <c r="E74" s="17"/>
      <c r="F74" s="17">
        <f>SUM(F40:F73)</f>
        <v>0</v>
      </c>
      <c r="G74" s="17">
        <f>SUM(G40:G73)</f>
        <v>0</v>
      </c>
      <c r="H74" s="42">
        <f>SUM(H2:H73)</f>
        <v>0</v>
      </c>
      <c r="J74"/>
    </row>
    <row r="75" spans="7:10" ht="12.75">
      <c r="G75" s="35" t="s">
        <v>10</v>
      </c>
      <c r="H75" s="114">
        <v>1454.73</v>
      </c>
      <c r="J75"/>
    </row>
    <row r="76" spans="7:10" ht="13.5" thickBot="1">
      <c r="G76" s="36"/>
      <c r="H76" s="37"/>
      <c r="J76"/>
    </row>
    <row r="77" spans="1:10" ht="13.5" customHeight="1" thickBot="1">
      <c r="A77" s="7" t="s">
        <v>44</v>
      </c>
      <c r="G77" s="38"/>
      <c r="H77" s="40"/>
      <c r="J77"/>
    </row>
    <row r="78" spans="1:10" ht="12.75" customHeight="1">
      <c r="A78" s="7"/>
      <c r="G78" s="23"/>
      <c r="H78" s="50"/>
      <c r="J78"/>
    </row>
    <row r="79" spans="1:10" ht="12.75" customHeight="1">
      <c r="A79" s="31"/>
      <c r="B79" s="32" t="s">
        <v>8</v>
      </c>
      <c r="C79" s="68"/>
      <c r="D79" s="68"/>
      <c r="E79" s="33" t="s">
        <v>40</v>
      </c>
      <c r="H79" s="51"/>
      <c r="J79"/>
    </row>
    <row r="80" spans="1:10" ht="12.75" customHeight="1">
      <c r="A80" s="33"/>
      <c r="B80" s="33" t="s">
        <v>8</v>
      </c>
      <c r="C80" s="68"/>
      <c r="D80" s="68"/>
      <c r="E80" s="33" t="s">
        <v>7</v>
      </c>
      <c r="F80" s="24"/>
      <c r="G80" s="2"/>
      <c r="J80"/>
    </row>
    <row r="81" spans="1:10" ht="12.75" customHeight="1">
      <c r="A81" s="31"/>
      <c r="B81" s="32" t="s">
        <v>1</v>
      </c>
      <c r="C81" s="68"/>
      <c r="D81" s="68"/>
      <c r="E81" s="33" t="s">
        <v>5</v>
      </c>
      <c r="F81" s="8"/>
      <c r="G81" s="11"/>
      <c r="J81"/>
    </row>
    <row r="82" spans="1:10" ht="12.75" customHeight="1">
      <c r="A82" s="31"/>
      <c r="B82" s="33" t="s">
        <v>41</v>
      </c>
      <c r="C82" s="68"/>
      <c r="D82" s="68"/>
      <c r="E82" s="32" t="s">
        <v>38</v>
      </c>
      <c r="F82" s="8"/>
      <c r="G82" s="11"/>
      <c r="J82"/>
    </row>
    <row r="83" spans="1:10" ht="12.75" customHeight="1">
      <c r="A83" s="33"/>
      <c r="B83" s="32" t="s">
        <v>1</v>
      </c>
      <c r="C83" s="68"/>
      <c r="D83" s="68"/>
      <c r="E83" s="33" t="s">
        <v>39</v>
      </c>
      <c r="F83" s="8"/>
      <c r="G83" s="4"/>
      <c r="J83"/>
    </row>
    <row r="84" spans="1:10" ht="12.75" customHeight="1">
      <c r="A84" s="33"/>
      <c r="B84" s="32"/>
      <c r="C84" s="68"/>
      <c r="D84" s="68"/>
      <c r="E84" s="33" t="s">
        <v>39</v>
      </c>
      <c r="F84" s="8"/>
      <c r="G84" s="4"/>
      <c r="J84"/>
    </row>
    <row r="85" spans="1:7" ht="12.75" customHeight="1">
      <c r="A85" s="33"/>
      <c r="B85" s="32" t="s">
        <v>1</v>
      </c>
      <c r="C85" s="68"/>
      <c r="D85" s="68"/>
      <c r="E85" s="33" t="s">
        <v>49</v>
      </c>
      <c r="F85" s="8"/>
      <c r="G85" s="4"/>
    </row>
    <row r="86" spans="1:8" ht="12.75" customHeight="1">
      <c r="A86" s="33"/>
      <c r="B86" s="32"/>
      <c r="C86" s="68"/>
      <c r="D86" s="68"/>
      <c r="E86" s="33" t="s">
        <v>9</v>
      </c>
      <c r="F86" s="54"/>
      <c r="G86" s="53"/>
      <c r="H86" s="55"/>
    </row>
    <row r="87" spans="1:7" ht="12.75" customHeight="1">
      <c r="A87" s="33"/>
      <c r="B87" s="32" t="s">
        <v>42</v>
      </c>
      <c r="C87" s="68"/>
      <c r="D87" s="68"/>
      <c r="E87" s="33" t="s">
        <v>43</v>
      </c>
      <c r="F87" s="47"/>
      <c r="G87" s="13"/>
    </row>
    <row r="88" spans="1:7" ht="13.5" customHeight="1">
      <c r="A88" s="33"/>
      <c r="B88" s="32"/>
      <c r="C88" s="68">
        <v>50</v>
      </c>
      <c r="D88" s="68"/>
      <c r="E88" s="33" t="s">
        <v>6</v>
      </c>
      <c r="G88" s="13"/>
    </row>
    <row r="89" spans="1:7" ht="12.75" customHeight="1">
      <c r="A89" s="33"/>
      <c r="B89" s="32"/>
      <c r="C89" s="68">
        <v>10</v>
      </c>
      <c r="D89" s="68"/>
      <c r="E89" s="33" t="s">
        <v>2</v>
      </c>
      <c r="F89" s="12"/>
      <c r="G89" s="13"/>
    </row>
    <row r="90" spans="1:7" ht="12.75" customHeight="1">
      <c r="A90" s="33"/>
      <c r="B90" s="32"/>
      <c r="C90" s="75">
        <f>SUM(C79:C89)</f>
        <v>60</v>
      </c>
      <c r="D90" s="75"/>
      <c r="E90" s="33"/>
      <c r="F90" s="12"/>
      <c r="G90" s="13"/>
    </row>
    <row r="91" ht="12.75" customHeight="1"/>
    <row r="92" ht="12.75" customHeight="1">
      <c r="G92" s="4"/>
    </row>
    <row r="93" spans="6:7" ht="12.75" customHeight="1">
      <c r="F93" s="8"/>
      <c r="G93" s="14"/>
    </row>
    <row r="94" ht="12.75" customHeight="1">
      <c r="A94" s="1"/>
    </row>
    <row r="95" ht="12.75" customHeight="1">
      <c r="F95" s="52"/>
    </row>
    <row r="96" ht="12.75" customHeight="1"/>
    <row r="97" ht="12.75" customHeight="1"/>
    <row r="98" ht="12.75" customHeight="1">
      <c r="E98" s="5"/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8"/>
  <sheetViews>
    <sheetView zoomScale="82" zoomScaleNormal="82" zoomScalePageLayoutView="0" workbookViewId="0" topLeftCell="A1">
      <selection activeCell="E6" sqref="E6"/>
    </sheetView>
  </sheetViews>
  <sheetFormatPr defaultColWidth="11.421875" defaultRowHeight="12.75"/>
  <cols>
    <col min="1" max="1" width="5.28125" style="0" customWidth="1"/>
    <col min="2" max="2" width="13.8515625" style="5" bestFit="1" customWidth="1"/>
    <col min="3" max="3" width="11.421875" style="69" customWidth="1"/>
    <col min="4" max="4" width="12.7109375" style="69" customWidth="1"/>
    <col min="5" max="5" width="39.8515625" style="0" bestFit="1" customWidth="1"/>
    <col min="6" max="6" width="12.421875" style="0" customWidth="1"/>
    <col min="7" max="7" width="13.421875" style="0" customWidth="1"/>
    <col min="9" max="9" width="17.7109375" style="0" customWidth="1"/>
    <col min="10" max="10" width="27.421875" style="15" customWidth="1"/>
    <col min="11" max="11" width="18.140625" style="15" customWidth="1"/>
    <col min="12" max="12" width="20.140625" style="15" customWidth="1"/>
    <col min="13" max="13" width="10.00390625" style="15" customWidth="1"/>
    <col min="14" max="20" width="11.421875" style="15" hidden="1" customWidth="1"/>
    <col min="21" max="21" width="2.421875" style="15" customWidth="1"/>
    <col min="22" max="27" width="11.421875" style="15" customWidth="1"/>
  </cols>
  <sheetData>
    <row r="1" spans="1:13" ht="26.25" thickBot="1">
      <c r="A1" s="64" t="s">
        <v>34</v>
      </c>
      <c r="B1" s="65" t="s">
        <v>35</v>
      </c>
      <c r="C1" s="70" t="s">
        <v>45</v>
      </c>
      <c r="D1" s="71" t="s">
        <v>44</v>
      </c>
      <c r="E1" s="66" t="s">
        <v>36</v>
      </c>
      <c r="F1" s="67" t="s">
        <v>46</v>
      </c>
      <c r="G1" s="67" t="s">
        <v>47</v>
      </c>
      <c r="H1" s="67" t="s">
        <v>48</v>
      </c>
      <c r="J1" s="67" t="s">
        <v>12</v>
      </c>
      <c r="K1" s="81" t="s">
        <v>13</v>
      </c>
      <c r="L1" s="82">
        <f>juli!L41+20</f>
        <v>20.765</v>
      </c>
      <c r="M1" s="105"/>
    </row>
    <row r="2" spans="1:27" s="2" customFormat="1" ht="12.75">
      <c r="A2" s="58"/>
      <c r="B2" s="10"/>
      <c r="C2" s="59"/>
      <c r="D2" s="69"/>
      <c r="F2" s="46"/>
      <c r="G2" s="56"/>
      <c r="H2" s="16"/>
      <c r="I2"/>
      <c r="K2" s="22"/>
      <c r="L2" s="106"/>
      <c r="M2" s="10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2" customFormat="1" ht="12.75">
      <c r="A3" s="58"/>
      <c r="B3" s="10"/>
      <c r="C3" s="69"/>
      <c r="D3" s="69"/>
      <c r="E3" s="6"/>
      <c r="F3" s="6"/>
      <c r="G3" s="6"/>
      <c r="H3" s="6"/>
      <c r="I3"/>
      <c r="J3" s="108"/>
      <c r="K3" s="107"/>
      <c r="L3" s="106"/>
      <c r="M3" s="107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2" customFormat="1" ht="12.75">
      <c r="A4" s="10"/>
      <c r="B4" s="10">
        <v>40057</v>
      </c>
      <c r="C4" s="119">
        <v>17.85</v>
      </c>
      <c r="E4" s="123" t="s">
        <v>58</v>
      </c>
      <c r="H4" s="16"/>
      <c r="I4" s="21"/>
      <c r="J4" s="108"/>
      <c r="K4" s="107"/>
      <c r="L4" s="106"/>
      <c r="M4" s="107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" customFormat="1" ht="12.75">
      <c r="A5" s="10"/>
      <c r="B5" s="10">
        <v>40089</v>
      </c>
      <c r="C5" s="119">
        <v>50</v>
      </c>
      <c r="E5" s="123" t="s">
        <v>126</v>
      </c>
      <c r="H5" s="16"/>
      <c r="I5" s="21"/>
      <c r="J5" s="108"/>
      <c r="K5" s="107"/>
      <c r="L5" s="106"/>
      <c r="M5" s="107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" customFormat="1" ht="12.75">
      <c r="A6" s="10"/>
      <c r="B6" s="10"/>
      <c r="C6" s="119"/>
      <c r="E6" s="123"/>
      <c r="H6" s="16"/>
      <c r="I6" s="21"/>
      <c r="J6" s="108"/>
      <c r="K6" s="110"/>
      <c r="L6" s="106"/>
      <c r="M6" s="10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" customFormat="1" ht="12.75">
      <c r="A7" s="10"/>
      <c r="B7" s="10">
        <v>40060</v>
      </c>
      <c r="C7" s="119">
        <v>24.5</v>
      </c>
      <c r="E7" s="123" t="s">
        <v>67</v>
      </c>
      <c r="F7" s="46"/>
      <c r="G7" s="46"/>
      <c r="I7" s="21"/>
      <c r="J7" s="108"/>
      <c r="K7" s="110"/>
      <c r="L7" s="106"/>
      <c r="M7" s="107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2" customFormat="1" ht="12.75">
      <c r="A8" s="10"/>
      <c r="B8" s="10"/>
      <c r="C8" s="119">
        <v>39.9</v>
      </c>
      <c r="E8" s="123" t="s">
        <v>118</v>
      </c>
      <c r="G8" s="76"/>
      <c r="H8" s="16"/>
      <c r="I8"/>
      <c r="J8" s="108"/>
      <c r="K8" s="110"/>
      <c r="L8" s="106"/>
      <c r="M8" s="107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2" customFormat="1" ht="12.75">
      <c r="A9" s="58"/>
      <c r="B9" s="10"/>
      <c r="C9" s="119">
        <v>19.95</v>
      </c>
      <c r="E9" s="123" t="s">
        <v>58</v>
      </c>
      <c r="H9" s="16"/>
      <c r="I9"/>
      <c r="J9" s="108"/>
      <c r="K9" s="110"/>
      <c r="L9" s="106"/>
      <c r="M9" s="107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2" customFormat="1" ht="12.75">
      <c r="A10" s="58"/>
      <c r="B10" s="10">
        <v>40063</v>
      </c>
      <c r="C10" s="119">
        <v>12</v>
      </c>
      <c r="E10" s="123" t="s">
        <v>71</v>
      </c>
      <c r="F10" s="13"/>
      <c r="H10" s="16"/>
      <c r="I10"/>
      <c r="J10" s="108"/>
      <c r="K10" s="107"/>
      <c r="L10" s="106"/>
      <c r="M10" s="107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2" customFormat="1" ht="12.75">
      <c r="A11" s="60"/>
      <c r="B11" s="10">
        <v>40064</v>
      </c>
      <c r="C11" s="119">
        <v>18.3</v>
      </c>
      <c r="E11" s="123" t="s">
        <v>119</v>
      </c>
      <c r="F11" s="13"/>
      <c r="G11" s="76"/>
      <c r="H11" s="16"/>
      <c r="I11"/>
      <c r="J11" s="113"/>
      <c r="K11" s="110"/>
      <c r="L11" s="106"/>
      <c r="M11" s="107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2" customFormat="1" ht="12.75">
      <c r="A12" s="60"/>
      <c r="B12" s="10">
        <v>40066</v>
      </c>
      <c r="C12" s="119">
        <v>6.99</v>
      </c>
      <c r="E12" s="124" t="s">
        <v>120</v>
      </c>
      <c r="H12" s="16"/>
      <c r="I12"/>
      <c r="J12" s="108"/>
      <c r="K12" s="107"/>
      <c r="L12" s="106"/>
      <c r="M12" s="107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2" customFormat="1" ht="12.75">
      <c r="A13" s="60"/>
      <c r="B13" s="10"/>
      <c r="C13" s="119">
        <v>6.83</v>
      </c>
      <c r="E13" s="126" t="s">
        <v>113</v>
      </c>
      <c r="J13" s="119"/>
      <c r="K13" s="107"/>
      <c r="L13" s="106"/>
      <c r="M13" s="107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2" customFormat="1" ht="12.75">
      <c r="A14" s="58"/>
      <c r="B14" s="10"/>
      <c r="F14" s="13"/>
      <c r="G14" s="76"/>
      <c r="H14" s="16"/>
      <c r="I14"/>
      <c r="J14" s="108"/>
      <c r="K14" s="107"/>
      <c r="L14" s="106"/>
      <c r="M14" s="107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2" customFormat="1" ht="12.75">
      <c r="A15" s="58"/>
      <c r="B15" s="10">
        <v>40067</v>
      </c>
      <c r="C15" s="119">
        <v>19.95</v>
      </c>
      <c r="E15" s="125" t="s">
        <v>118</v>
      </c>
      <c r="F15" s="78"/>
      <c r="G15" s="13"/>
      <c r="I15"/>
      <c r="J15" s="108"/>
      <c r="K15" s="107"/>
      <c r="L15" s="106"/>
      <c r="M15" s="107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2" customFormat="1" ht="12.75">
      <c r="A16" s="58"/>
      <c r="B16" s="10"/>
      <c r="C16" s="34">
        <v>3.99</v>
      </c>
      <c r="D16"/>
      <c r="E16" s="125" t="s">
        <v>121</v>
      </c>
      <c r="H16" s="16"/>
      <c r="I16" s="21"/>
      <c r="J16" s="108"/>
      <c r="K16" s="107"/>
      <c r="L16" s="106"/>
      <c r="M16" s="107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2" customFormat="1" ht="12.75">
      <c r="A17" s="58"/>
      <c r="B17" s="10"/>
      <c r="C17" s="72">
        <v>19.21</v>
      </c>
      <c r="D17"/>
      <c r="E17" s="125" t="s">
        <v>58</v>
      </c>
      <c r="F17" s="46"/>
      <c r="G17" s="22"/>
      <c r="H17" s="16"/>
      <c r="I17"/>
      <c r="J17" s="108"/>
      <c r="K17" s="107"/>
      <c r="L17" s="106"/>
      <c r="M17" s="107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2" customFormat="1" ht="12.75">
      <c r="A18" s="58"/>
      <c r="B18" s="10">
        <v>40072</v>
      </c>
      <c r="C18" s="119">
        <v>19.36</v>
      </c>
      <c r="E18" s="20" t="s">
        <v>53</v>
      </c>
      <c r="F18" s="78"/>
      <c r="G18" s="13"/>
      <c r="I18"/>
      <c r="J18" s="108"/>
      <c r="K18" s="108"/>
      <c r="L18" s="106"/>
      <c r="M18" s="107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2" customFormat="1" ht="12.75">
      <c r="A19" s="58"/>
      <c r="B19" s="10"/>
      <c r="C19" s="122">
        <v>48.9</v>
      </c>
      <c r="E19" s="104" t="s">
        <v>122</v>
      </c>
      <c r="H19" s="16"/>
      <c r="I19" s="21"/>
      <c r="J19" s="108"/>
      <c r="K19" s="107"/>
      <c r="L19" s="106"/>
      <c r="M19" s="107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2" customFormat="1" ht="12.75">
      <c r="A20" s="58"/>
      <c r="B20" s="10"/>
      <c r="C20" s="122"/>
      <c r="E20" s="123"/>
      <c r="H20" s="16"/>
      <c r="I20"/>
      <c r="J20" s="108"/>
      <c r="K20" s="107"/>
      <c r="L20" s="106"/>
      <c r="M20" s="107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2" customFormat="1" ht="12.75">
      <c r="A21" s="58"/>
      <c r="B21" s="10">
        <v>40075</v>
      </c>
      <c r="C21" s="118">
        <v>12.15</v>
      </c>
      <c r="E21" s="126" t="s">
        <v>71</v>
      </c>
      <c r="K21" s="2">
        <v>4.3</v>
      </c>
      <c r="L21" s="106">
        <f>L1-K21</f>
        <v>16.465</v>
      </c>
      <c r="M21" s="107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2" customFormat="1" ht="12.75">
      <c r="A22" s="58"/>
      <c r="B22" s="10"/>
      <c r="C22" s="118"/>
      <c r="E22" s="6"/>
      <c r="L22" s="106"/>
      <c r="M22" s="107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2" customFormat="1" ht="12.75">
      <c r="A23" s="58"/>
      <c r="B23" s="10"/>
      <c r="C23" s="119"/>
      <c r="E23" s="100"/>
      <c r="M23" s="107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2" customFormat="1" ht="12.75">
      <c r="A24" s="58"/>
      <c r="B24" s="10"/>
      <c r="C24" s="118"/>
      <c r="E24" s="6"/>
      <c r="L24" s="106"/>
      <c r="M24" s="107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2" customFormat="1" ht="12.75">
      <c r="A25" s="58"/>
      <c r="B25" s="10"/>
      <c r="L25" s="106"/>
      <c r="M25" s="107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2" customFormat="1" ht="12.75">
      <c r="A26" s="58"/>
      <c r="B26" s="10">
        <v>40080</v>
      </c>
      <c r="C26" s="2">
        <v>5.35</v>
      </c>
      <c r="E26" s="2" t="s">
        <v>61</v>
      </c>
      <c r="L26" s="106"/>
      <c r="M26" s="107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2" customFormat="1" ht="12.75">
      <c r="A27" s="58"/>
      <c r="B27" s="10">
        <v>40084</v>
      </c>
      <c r="C27" s="2">
        <v>13.55</v>
      </c>
      <c r="E27" s="2" t="s">
        <v>71</v>
      </c>
      <c r="K27" s="2">
        <f>1.59+1.59+2.99+2.99</f>
        <v>9.16</v>
      </c>
      <c r="L27" s="106">
        <f>K27/2</f>
        <v>4.58</v>
      </c>
      <c r="M27" s="10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2" customFormat="1" ht="12.75">
      <c r="A28" s="58"/>
      <c r="B28" s="10">
        <v>40085</v>
      </c>
      <c r="C28" s="2">
        <v>31.47</v>
      </c>
      <c r="E28" s="2" t="s">
        <v>125</v>
      </c>
      <c r="L28" s="106"/>
      <c r="M28" s="107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2" customFormat="1" ht="12.75">
      <c r="A29" s="58"/>
      <c r="B29" s="10"/>
      <c r="L29" s="106"/>
      <c r="M29" s="107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2" customFormat="1" ht="12.75">
      <c r="A30" s="58"/>
      <c r="B30" s="10">
        <v>40086</v>
      </c>
      <c r="C30" s="2">
        <v>9.95</v>
      </c>
      <c r="E30" s="2" t="s">
        <v>61</v>
      </c>
      <c r="M30" s="107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2" customFormat="1" ht="12.75">
      <c r="A31" s="58"/>
      <c r="B31" s="10"/>
      <c r="E31" s="126"/>
      <c r="L31" s="106"/>
      <c r="M31" s="107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2" customFormat="1" ht="12.75">
      <c r="A32" s="58"/>
      <c r="B32" s="10"/>
      <c r="L32" s="106"/>
      <c r="M32" s="107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13" ht="12.75">
      <c r="A33" s="58"/>
      <c r="B33" s="10"/>
      <c r="C33" s="6"/>
      <c r="D33" s="2"/>
      <c r="E33" s="20"/>
      <c r="F33" s="46"/>
      <c r="G33" s="46"/>
      <c r="H33" s="16"/>
      <c r="J33" s="108"/>
      <c r="K33" s="108"/>
      <c r="L33" s="106"/>
      <c r="M33" s="105"/>
    </row>
    <row r="34" spans="1:13" ht="12.75">
      <c r="A34" s="58"/>
      <c r="B34" s="10"/>
      <c r="C34" s="6"/>
      <c r="D34" s="2"/>
      <c r="E34" s="20"/>
      <c r="F34" s="20"/>
      <c r="G34" s="46"/>
      <c r="H34" s="16"/>
      <c r="J34" s="108"/>
      <c r="K34" s="107"/>
      <c r="L34" s="106"/>
      <c r="M34" s="105"/>
    </row>
    <row r="35" spans="1:13" ht="12.75">
      <c r="A35" s="58"/>
      <c r="B35" s="10"/>
      <c r="C35" s="6"/>
      <c r="D35" s="2"/>
      <c r="E35" s="6"/>
      <c r="F35" s="6"/>
      <c r="G35" s="6"/>
      <c r="H35" s="16"/>
      <c r="J35" s="112"/>
      <c r="K35" s="105"/>
      <c r="L35" s="106"/>
      <c r="M35" s="105"/>
    </row>
    <row r="36" spans="1:13" ht="12.75">
      <c r="A36" s="58"/>
      <c r="B36" s="10"/>
      <c r="C36" s="72"/>
      <c r="D36" s="59"/>
      <c r="E36" s="116"/>
      <c r="F36" s="13"/>
      <c r="G36" s="76"/>
      <c r="H36" s="16"/>
      <c r="J36" s="108"/>
      <c r="K36" s="105"/>
      <c r="L36" s="106"/>
      <c r="M36" s="105"/>
    </row>
    <row r="37" spans="1:13" ht="12.75">
      <c r="A37" s="58"/>
      <c r="B37" s="10"/>
      <c r="C37" s="72"/>
      <c r="D37" s="2"/>
      <c r="E37" s="20"/>
      <c r="F37" s="6"/>
      <c r="G37" s="77"/>
      <c r="H37" s="1"/>
      <c r="J37" s="112"/>
      <c r="K37" s="105"/>
      <c r="L37" s="106"/>
      <c r="M37" s="105"/>
    </row>
    <row r="38" spans="1:13" ht="12.75">
      <c r="A38" s="58"/>
      <c r="B38" s="10"/>
      <c r="C38" s="2"/>
      <c r="D38" s="2"/>
      <c r="E38" s="2"/>
      <c r="F38" s="13"/>
      <c r="G38" s="77"/>
      <c r="H38" s="16"/>
      <c r="J38" s="112"/>
      <c r="K38" s="105"/>
      <c r="L38" s="106"/>
      <c r="M38" s="105"/>
    </row>
    <row r="39" spans="1:10" ht="12.75">
      <c r="A39" s="58"/>
      <c r="B39" s="10"/>
      <c r="C39" s="72"/>
      <c r="D39" s="59"/>
      <c r="E39" s="20"/>
      <c r="F39" s="6"/>
      <c r="G39" s="6"/>
      <c r="H39" s="16"/>
      <c r="J39"/>
    </row>
    <row r="40" spans="1:10" ht="12.75">
      <c r="A40" s="58"/>
      <c r="B40" s="10"/>
      <c r="E40" s="20"/>
      <c r="F40" s="13"/>
      <c r="G40" s="16"/>
      <c r="H40" s="16"/>
      <c r="J40"/>
    </row>
    <row r="41" spans="1:10" ht="12.75">
      <c r="A41" s="58"/>
      <c r="B41" s="63"/>
      <c r="E41" s="20"/>
      <c r="F41" s="13"/>
      <c r="G41" s="16"/>
      <c r="H41" s="16"/>
      <c r="J41"/>
    </row>
    <row r="42" spans="1:10" ht="12.75">
      <c r="A42" s="58"/>
      <c r="B42" s="10"/>
      <c r="F42" s="13"/>
      <c r="G42" s="16"/>
      <c r="H42" s="16"/>
      <c r="J42"/>
    </row>
    <row r="43" spans="1:27" ht="12.75" customHeight="1">
      <c r="A43" s="58"/>
      <c r="B43" s="10"/>
      <c r="F43" s="13"/>
      <c r="G43" s="16"/>
      <c r="H43" s="16"/>
      <c r="J43"/>
      <c r="L43" s="15">
        <f>1.49+0.15+0.15+3.14+0.33</f>
        <v>5.26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.75" customHeight="1">
      <c r="A44" s="58"/>
      <c r="B44" s="10"/>
      <c r="F44" s="13"/>
      <c r="H44" s="16"/>
      <c r="J44"/>
      <c r="L44" s="15">
        <f>L43/2</f>
        <v>2.63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2.75" customHeight="1">
      <c r="A45" s="58"/>
      <c r="B45" s="10"/>
      <c r="F45" s="13"/>
      <c r="G45" s="16"/>
      <c r="H45" s="16"/>
      <c r="J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2.75" customHeight="1">
      <c r="A46" s="58"/>
      <c r="B46" s="10"/>
      <c r="F46" s="13"/>
      <c r="G46" s="16"/>
      <c r="H46" s="16"/>
      <c r="J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.75" customHeight="1">
      <c r="A47" s="60"/>
      <c r="B47" s="10"/>
      <c r="F47" s="13"/>
      <c r="G47" s="16"/>
      <c r="H47" s="16"/>
      <c r="J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10" ht="12.75" customHeight="1">
      <c r="A48" s="58"/>
      <c r="B48" s="10"/>
      <c r="F48" s="78"/>
      <c r="G48" s="6"/>
      <c r="H48" s="6"/>
      <c r="J48" s="19"/>
    </row>
    <row r="49" spans="1:10" ht="12.75" customHeight="1">
      <c r="A49" s="58"/>
      <c r="B49" s="63"/>
      <c r="F49" s="6"/>
      <c r="G49" s="6"/>
      <c r="H49" s="6"/>
      <c r="J49" s="19"/>
    </row>
    <row r="50" spans="1:10" ht="12.75" customHeight="1">
      <c r="A50" s="60"/>
      <c r="B50" s="10"/>
      <c r="F50" s="6"/>
      <c r="G50" s="6"/>
      <c r="H50" s="6"/>
      <c r="J50" s="19"/>
    </row>
    <row r="51" spans="1:10" ht="12.75" customHeight="1">
      <c r="A51" s="60"/>
      <c r="B51" s="10"/>
      <c r="H51" s="6"/>
      <c r="J51" s="19"/>
    </row>
    <row r="52" spans="1:10" ht="12.75" customHeight="1">
      <c r="A52" s="60"/>
      <c r="B52" s="10"/>
      <c r="F52" s="78"/>
      <c r="G52" s="6"/>
      <c r="H52" s="6"/>
      <c r="J52" s="19"/>
    </row>
    <row r="53" spans="1:7" ht="12.75">
      <c r="A53" s="60"/>
      <c r="B53" s="10"/>
      <c r="C53" s="72"/>
      <c r="D53" s="72"/>
      <c r="E53" s="6"/>
      <c r="F53" s="6"/>
      <c r="G53" s="6"/>
    </row>
    <row r="54" spans="1:5" ht="12.75">
      <c r="A54" s="60"/>
      <c r="B54" s="63"/>
      <c r="E54" s="6"/>
    </row>
    <row r="55" spans="1:2" ht="12.75">
      <c r="A55" s="3"/>
      <c r="B55" s="63"/>
    </row>
    <row r="56" spans="1:10" ht="12.75" customHeight="1">
      <c r="A56" s="61"/>
      <c r="B56" s="10"/>
      <c r="E56" s="6"/>
      <c r="H56" s="6"/>
      <c r="J56" s="19"/>
    </row>
    <row r="57" spans="1:10" ht="12.75" customHeight="1">
      <c r="A57" s="61"/>
      <c r="B57" s="10"/>
      <c r="H57" s="6"/>
      <c r="J57" s="19"/>
    </row>
    <row r="58" spans="1:10" ht="12.75" customHeight="1">
      <c r="A58" s="61"/>
      <c r="B58" s="62"/>
      <c r="F58" s="6"/>
      <c r="G58" s="6"/>
      <c r="H58" s="6"/>
      <c r="J58" s="19"/>
    </row>
    <row r="59" spans="1:10" ht="12.75" customHeight="1">
      <c r="A59" s="58"/>
      <c r="B59" s="10"/>
      <c r="F59" s="6"/>
      <c r="G59" s="6"/>
      <c r="H59" s="6"/>
      <c r="J59" s="19"/>
    </row>
    <row r="60" spans="1:10" ht="12.75" customHeight="1">
      <c r="A60" s="61"/>
      <c r="B60" s="63"/>
      <c r="F60" s="6"/>
      <c r="G60" s="6"/>
      <c r="H60" s="6"/>
      <c r="J60" s="19"/>
    </row>
    <row r="61" spans="1:10" ht="12.75" customHeight="1">
      <c r="A61" s="58"/>
      <c r="B61" s="10"/>
      <c r="F61" s="6"/>
      <c r="G61" s="6"/>
      <c r="H61" s="6"/>
      <c r="J61" s="19"/>
    </row>
    <row r="62" spans="1:10" ht="12.75" customHeight="1">
      <c r="A62" s="58"/>
      <c r="B62" s="10"/>
      <c r="F62" s="6"/>
      <c r="G62" s="6"/>
      <c r="H62" s="6"/>
      <c r="J62" s="19"/>
    </row>
    <row r="63" spans="1:10" ht="12.75" customHeight="1">
      <c r="A63" s="58"/>
      <c r="B63" s="10"/>
      <c r="F63" s="6"/>
      <c r="G63" s="6"/>
      <c r="H63" s="6"/>
      <c r="J63" s="19"/>
    </row>
    <row r="64" spans="1:10" ht="12.75" customHeight="1">
      <c r="A64" s="58"/>
      <c r="B64" s="10"/>
      <c r="F64" s="6"/>
      <c r="G64" s="6"/>
      <c r="H64" s="6"/>
      <c r="J64" s="19"/>
    </row>
    <row r="65" spans="1:10" ht="12.75" customHeight="1">
      <c r="A65" s="58"/>
      <c r="B65" s="10"/>
      <c r="F65" s="6"/>
      <c r="G65" s="6"/>
      <c r="H65" s="6"/>
      <c r="J65" s="19"/>
    </row>
    <row r="66" spans="1:10" ht="12.75" customHeight="1">
      <c r="A66" s="58"/>
      <c r="B66" s="10"/>
      <c r="F66" s="6"/>
      <c r="G66" s="6"/>
      <c r="H66" s="6"/>
      <c r="J66" s="19"/>
    </row>
    <row r="67" spans="1:10" ht="12.75" customHeight="1">
      <c r="A67" s="58"/>
      <c r="B67" s="10"/>
      <c r="J67" s="19"/>
    </row>
    <row r="68" spans="1:10" ht="12.75" customHeight="1">
      <c r="A68" s="58"/>
      <c r="B68" s="10"/>
      <c r="J68" s="19"/>
    </row>
    <row r="69" spans="1:10" ht="12.75" customHeight="1">
      <c r="A69" s="61"/>
      <c r="B69" s="62"/>
      <c r="J69" s="19"/>
    </row>
    <row r="70" spans="1:10" ht="12.75" customHeight="1">
      <c r="A70" s="61"/>
      <c r="B70" s="62"/>
      <c r="J70" s="19"/>
    </row>
    <row r="71" spans="1:10" ht="12.75" customHeight="1">
      <c r="A71" s="61"/>
      <c r="B71" s="62"/>
      <c r="J71" s="19"/>
    </row>
    <row r="72" spans="1:10" ht="12.75" customHeight="1">
      <c r="A72" s="61"/>
      <c r="B72" s="62"/>
      <c r="J72" s="19"/>
    </row>
    <row r="73" spans="1:10" ht="12.75">
      <c r="A73" s="48"/>
      <c r="B73" s="49"/>
      <c r="C73" s="73"/>
      <c r="D73" s="73"/>
      <c r="E73" s="18"/>
      <c r="F73" s="18"/>
      <c r="G73" s="18"/>
      <c r="H73" s="43"/>
      <c r="J73"/>
    </row>
    <row r="74" spans="1:10" ht="16.5" thickBot="1">
      <c r="A74" s="44" t="s">
        <v>37</v>
      </c>
      <c r="B74" s="45"/>
      <c r="C74" s="74">
        <f>SUM(C3:C73)</f>
        <v>380.2</v>
      </c>
      <c r="D74" s="74">
        <f>SUM(D3:D73)</f>
        <v>0</v>
      </c>
      <c r="E74" s="17"/>
      <c r="F74" s="17">
        <f>SUM(F40:F73)</f>
        <v>0</v>
      </c>
      <c r="G74" s="17">
        <f>SUM(G40:G73)</f>
        <v>0</v>
      </c>
      <c r="H74" s="42">
        <f>SUM(H2:H73)</f>
        <v>0</v>
      </c>
      <c r="J74"/>
    </row>
    <row r="75" spans="7:10" ht="12.75">
      <c r="G75" s="35" t="s">
        <v>10</v>
      </c>
      <c r="H75" s="114">
        <v>1454.73</v>
      </c>
      <c r="J75"/>
    </row>
    <row r="76" spans="7:10" ht="13.5" thickBot="1">
      <c r="G76" s="36"/>
      <c r="H76" s="37"/>
      <c r="J76"/>
    </row>
    <row r="77" spans="1:10" ht="13.5" customHeight="1" thickBot="1">
      <c r="A77" s="7" t="s">
        <v>44</v>
      </c>
      <c r="G77" s="38"/>
      <c r="H77" s="40"/>
      <c r="J77"/>
    </row>
    <row r="78" spans="1:10" ht="12.75" customHeight="1">
      <c r="A78" s="7"/>
      <c r="G78" s="23"/>
      <c r="H78" s="50"/>
      <c r="J78"/>
    </row>
    <row r="79" spans="1:10" ht="12.75" customHeight="1">
      <c r="A79" s="31"/>
      <c r="B79" s="32" t="s">
        <v>8</v>
      </c>
      <c r="C79" s="68"/>
      <c r="D79" s="68"/>
      <c r="E79" s="33" t="s">
        <v>40</v>
      </c>
      <c r="H79" s="51"/>
      <c r="J79"/>
    </row>
    <row r="80" spans="1:10" ht="12.75" customHeight="1">
      <c r="A80" s="33"/>
      <c r="B80" s="33" t="s">
        <v>8</v>
      </c>
      <c r="C80" s="68"/>
      <c r="D80" s="68"/>
      <c r="E80" s="33" t="s">
        <v>7</v>
      </c>
      <c r="F80" s="24"/>
      <c r="G80" s="2"/>
      <c r="J80"/>
    </row>
    <row r="81" spans="1:10" ht="12.75" customHeight="1">
      <c r="A81" s="31"/>
      <c r="B81" s="32" t="s">
        <v>1</v>
      </c>
      <c r="C81" s="68"/>
      <c r="D81" s="68"/>
      <c r="E81" s="33" t="s">
        <v>5</v>
      </c>
      <c r="F81" s="8"/>
      <c r="G81" s="11"/>
      <c r="J81"/>
    </row>
    <row r="82" spans="1:10" ht="12.75" customHeight="1">
      <c r="A82" s="31"/>
      <c r="B82" s="33" t="s">
        <v>41</v>
      </c>
      <c r="C82" s="68"/>
      <c r="D82" s="68"/>
      <c r="E82" s="32" t="s">
        <v>38</v>
      </c>
      <c r="F82" s="8"/>
      <c r="G82" s="11"/>
      <c r="J82"/>
    </row>
    <row r="83" spans="1:10" ht="12.75" customHeight="1">
      <c r="A83" s="33"/>
      <c r="B83" s="32" t="s">
        <v>1</v>
      </c>
      <c r="C83" s="68"/>
      <c r="D83" s="68"/>
      <c r="E83" s="33" t="s">
        <v>39</v>
      </c>
      <c r="F83" s="8"/>
      <c r="G83" s="4"/>
      <c r="J83"/>
    </row>
    <row r="84" spans="1:10" ht="12.75" customHeight="1">
      <c r="A84" s="33"/>
      <c r="B84" s="32"/>
      <c r="C84" s="68"/>
      <c r="D84" s="68"/>
      <c r="E84" s="33" t="s">
        <v>39</v>
      </c>
      <c r="F84" s="8"/>
      <c r="G84" s="4"/>
      <c r="J84"/>
    </row>
    <row r="85" spans="1:7" ht="12.75" customHeight="1">
      <c r="A85" s="33"/>
      <c r="B85" s="32" t="s">
        <v>1</v>
      </c>
      <c r="C85" s="68"/>
      <c r="D85" s="68"/>
      <c r="E85" s="33" t="s">
        <v>49</v>
      </c>
      <c r="F85" s="8"/>
      <c r="G85" s="4"/>
    </row>
    <row r="86" spans="1:8" ht="12.75" customHeight="1">
      <c r="A86" s="33"/>
      <c r="B86" s="32"/>
      <c r="C86" s="68"/>
      <c r="D86" s="68"/>
      <c r="E86" s="33" t="s">
        <v>9</v>
      </c>
      <c r="F86" s="54"/>
      <c r="G86" s="53"/>
      <c r="H86" s="55"/>
    </row>
    <row r="87" spans="1:7" ht="12.75" customHeight="1">
      <c r="A87" s="33"/>
      <c r="B87" s="32" t="s">
        <v>42</v>
      </c>
      <c r="C87" s="68"/>
      <c r="D87" s="68"/>
      <c r="E87" s="33" t="s">
        <v>43</v>
      </c>
      <c r="F87" s="47"/>
      <c r="G87" s="13"/>
    </row>
    <row r="88" spans="1:7" ht="13.5" customHeight="1">
      <c r="A88" s="33"/>
      <c r="B88" s="32"/>
      <c r="C88" s="68">
        <v>50</v>
      </c>
      <c r="D88" s="68"/>
      <c r="E88" s="33" t="s">
        <v>6</v>
      </c>
      <c r="G88" s="13"/>
    </row>
    <row r="89" spans="1:7" ht="12.75" customHeight="1">
      <c r="A89" s="33"/>
      <c r="B89" s="32"/>
      <c r="C89" s="68">
        <v>10</v>
      </c>
      <c r="D89" s="68"/>
      <c r="E89" s="33" t="s">
        <v>2</v>
      </c>
      <c r="F89" s="12"/>
      <c r="G89" s="13"/>
    </row>
    <row r="90" spans="1:7" ht="12.75" customHeight="1">
      <c r="A90" s="33"/>
      <c r="B90" s="32"/>
      <c r="C90" s="75">
        <f>SUM(C79:C89)</f>
        <v>60</v>
      </c>
      <c r="D90" s="75"/>
      <c r="E90" s="33"/>
      <c r="F90" s="12"/>
      <c r="G90" s="13"/>
    </row>
    <row r="91" ht="12.75" customHeight="1"/>
    <row r="92" ht="12.75" customHeight="1">
      <c r="G92" s="4"/>
    </row>
    <row r="93" spans="6:7" ht="12.75" customHeight="1">
      <c r="F93" s="8"/>
      <c r="G93" s="14"/>
    </row>
    <row r="94" ht="12.75" customHeight="1">
      <c r="A94" s="1"/>
    </row>
    <row r="95" ht="12.75" customHeight="1">
      <c r="F95" s="52"/>
    </row>
    <row r="96" ht="12.75" customHeight="1"/>
    <row r="97" ht="12.75" customHeight="1"/>
    <row r="98" ht="12.75" customHeight="1">
      <c r="E98" s="5"/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9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5.28125" style="0" customWidth="1"/>
    <col min="2" max="2" width="13.8515625" style="5" bestFit="1" customWidth="1"/>
    <col min="3" max="3" width="11.421875" style="69" customWidth="1"/>
    <col min="4" max="4" width="12.7109375" style="69" customWidth="1"/>
    <col min="5" max="5" width="39.8515625" style="0" bestFit="1" customWidth="1"/>
    <col min="6" max="6" width="12.421875" style="0" customWidth="1"/>
    <col min="7" max="7" width="13.421875" style="0" customWidth="1"/>
    <col min="9" max="9" width="17.7109375" style="0" customWidth="1"/>
    <col min="10" max="10" width="27.421875" style="15" customWidth="1"/>
    <col min="11" max="11" width="18.140625" style="15" customWidth="1"/>
    <col min="12" max="12" width="20.140625" style="15" customWidth="1"/>
    <col min="13" max="13" width="10.00390625" style="15" customWidth="1"/>
    <col min="14" max="20" width="11.421875" style="15" hidden="1" customWidth="1"/>
    <col min="21" max="21" width="2.421875" style="15" customWidth="1"/>
    <col min="22" max="27" width="11.421875" style="15" customWidth="1"/>
  </cols>
  <sheetData>
    <row r="1" spans="1:13" ht="26.25" thickBot="1">
      <c r="A1" s="64" t="s">
        <v>34</v>
      </c>
      <c r="B1" s="65" t="s">
        <v>35</v>
      </c>
      <c r="C1" s="70" t="s">
        <v>45</v>
      </c>
      <c r="D1" s="71" t="s">
        <v>44</v>
      </c>
      <c r="E1" s="66" t="s">
        <v>36</v>
      </c>
      <c r="F1" s="67" t="s">
        <v>46</v>
      </c>
      <c r="G1" s="67" t="s">
        <v>47</v>
      </c>
      <c r="H1" s="67" t="s">
        <v>48</v>
      </c>
      <c r="J1" s="67" t="s">
        <v>12</v>
      </c>
      <c r="K1" s="81" t="s">
        <v>13</v>
      </c>
      <c r="L1" s="82">
        <f>juli!L41+20</f>
        <v>20.765</v>
      </c>
      <c r="M1" s="105"/>
    </row>
    <row r="2" spans="1:27" s="2" customFormat="1" ht="12.75">
      <c r="A2" s="58"/>
      <c r="B2" s="10"/>
      <c r="C2" s="59"/>
      <c r="D2" s="69"/>
      <c r="F2" s="46"/>
      <c r="G2" s="56"/>
      <c r="H2" s="16"/>
      <c r="I2"/>
      <c r="K2" s="22"/>
      <c r="L2" s="106"/>
      <c r="M2" s="10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2" customFormat="1" ht="12.75">
      <c r="A3" s="58"/>
      <c r="B3" s="10"/>
      <c r="C3" s="69"/>
      <c r="D3" s="69"/>
      <c r="E3" s="6"/>
      <c r="F3" s="6"/>
      <c r="G3" s="6"/>
      <c r="H3" s="6"/>
      <c r="I3"/>
      <c r="J3" s="108"/>
      <c r="K3" s="107"/>
      <c r="L3" s="106"/>
      <c r="M3" s="107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2" customFormat="1" ht="12.75">
      <c r="A4" s="10"/>
      <c r="B4" s="10"/>
      <c r="C4" s="119"/>
      <c r="E4" s="123"/>
      <c r="H4" s="16"/>
      <c r="I4" s="21"/>
      <c r="J4" s="108"/>
      <c r="K4" s="107"/>
      <c r="L4" s="106"/>
      <c r="M4" s="107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" customFormat="1" ht="12.75">
      <c r="A5" s="10"/>
      <c r="B5" s="10"/>
      <c r="C5" s="119"/>
      <c r="E5" s="123"/>
      <c r="H5" s="16"/>
      <c r="I5" s="21"/>
      <c r="J5" s="108"/>
      <c r="K5" s="107"/>
      <c r="L5" s="106"/>
      <c r="M5" s="107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" customFormat="1" ht="12.75">
      <c r="A6" s="10"/>
      <c r="B6" s="10">
        <v>40026</v>
      </c>
      <c r="C6" s="119">
        <v>21.92</v>
      </c>
      <c r="D6" s="2" t="s">
        <v>113</v>
      </c>
      <c r="E6" s="123"/>
      <c r="H6" s="16"/>
      <c r="I6" s="21"/>
      <c r="J6" s="108"/>
      <c r="K6" s="110"/>
      <c r="L6" s="106"/>
      <c r="M6" s="10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" customFormat="1" ht="12.75">
      <c r="A7" s="10"/>
      <c r="B7" s="10"/>
      <c r="C7" s="119"/>
      <c r="E7" s="123"/>
      <c r="F7" s="46"/>
      <c r="G7" s="46"/>
      <c r="I7" s="21"/>
      <c r="J7" s="108"/>
      <c r="K7" s="110"/>
      <c r="L7" s="106"/>
      <c r="M7" s="107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2" customFormat="1" ht="12.75">
      <c r="A8" s="10"/>
      <c r="B8" s="10"/>
      <c r="C8" s="119"/>
      <c r="E8" s="123"/>
      <c r="G8" s="76"/>
      <c r="H8" s="16"/>
      <c r="I8"/>
      <c r="J8" s="108"/>
      <c r="K8" s="110"/>
      <c r="L8" s="106"/>
      <c r="M8" s="107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2" customFormat="1" ht="12.75">
      <c r="A9" s="58"/>
      <c r="B9" s="10"/>
      <c r="C9" s="119"/>
      <c r="E9" s="123"/>
      <c r="H9" s="16"/>
      <c r="I9"/>
      <c r="J9" s="108"/>
      <c r="K9" s="110"/>
      <c r="L9" s="106"/>
      <c r="M9" s="107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2" customFormat="1" ht="12.75">
      <c r="A10" s="58"/>
      <c r="B10" s="10"/>
      <c r="C10" s="119">
        <v>24.95</v>
      </c>
      <c r="E10" s="123" t="s">
        <v>58</v>
      </c>
      <c r="F10" s="13"/>
      <c r="H10" s="16"/>
      <c r="I10"/>
      <c r="J10" s="108"/>
      <c r="K10" s="107"/>
      <c r="L10" s="106"/>
      <c r="M10" s="107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2" customFormat="1" ht="12.75">
      <c r="A11" s="60"/>
      <c r="B11" s="10">
        <v>40029</v>
      </c>
      <c r="C11" s="119">
        <v>21.95</v>
      </c>
      <c r="E11" s="123" t="s">
        <v>58</v>
      </c>
      <c r="F11" s="13"/>
      <c r="G11" s="76"/>
      <c r="H11" s="16"/>
      <c r="I11"/>
      <c r="J11" s="113"/>
      <c r="K11" s="110"/>
      <c r="L11" s="106"/>
      <c r="M11" s="107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2" customFormat="1" ht="12.75">
      <c r="A12" s="60"/>
      <c r="B12" s="10"/>
      <c r="C12" s="2">
        <v>29.9</v>
      </c>
      <c r="E12" s="124" t="s">
        <v>109</v>
      </c>
      <c r="H12" s="16"/>
      <c r="I12"/>
      <c r="J12" s="108"/>
      <c r="K12" s="107"/>
      <c r="L12" s="106"/>
      <c r="M12" s="107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2" customFormat="1" ht="12.75">
      <c r="A13" s="60"/>
      <c r="B13" s="10">
        <v>40030</v>
      </c>
      <c r="C13" s="119">
        <v>9.19</v>
      </c>
      <c r="E13" s="125" t="s">
        <v>103</v>
      </c>
      <c r="J13" s="119"/>
      <c r="K13" s="107"/>
      <c r="L13" s="106"/>
      <c r="M13" s="107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2" customFormat="1" ht="12.75">
      <c r="A14" s="58"/>
      <c r="B14" s="10"/>
      <c r="C14" s="34">
        <v>6.35</v>
      </c>
      <c r="D14"/>
      <c r="E14" s="125" t="s">
        <v>71</v>
      </c>
      <c r="F14" s="13"/>
      <c r="G14" s="76"/>
      <c r="H14" s="16"/>
      <c r="I14"/>
      <c r="J14" s="108"/>
      <c r="K14" s="107"/>
      <c r="L14" s="106"/>
      <c r="M14" s="107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2" customFormat="1" ht="12.75">
      <c r="A15" s="58"/>
      <c r="B15" s="10">
        <v>40031</v>
      </c>
      <c r="C15" s="72">
        <v>18.3</v>
      </c>
      <c r="D15"/>
      <c r="E15" s="125" t="s">
        <v>107</v>
      </c>
      <c r="F15" s="78"/>
      <c r="G15" s="13"/>
      <c r="I15"/>
      <c r="J15" s="108"/>
      <c r="K15" s="107"/>
      <c r="L15" s="106"/>
      <c r="M15" s="107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2" customFormat="1" ht="12.75">
      <c r="A16" s="58"/>
      <c r="B16" s="10"/>
      <c r="C16" s="119"/>
      <c r="E16" s="20"/>
      <c r="H16" s="16"/>
      <c r="I16" s="21"/>
      <c r="J16" s="108"/>
      <c r="K16" s="107"/>
      <c r="L16" s="106"/>
      <c r="M16" s="107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2" customFormat="1" ht="12.75">
      <c r="A17" s="58"/>
      <c r="B17" s="10">
        <v>40033</v>
      </c>
      <c r="C17" s="72">
        <v>3.4</v>
      </c>
      <c r="E17" s="20" t="s">
        <v>108</v>
      </c>
      <c r="F17" s="46"/>
      <c r="G17" s="22"/>
      <c r="H17" s="16"/>
      <c r="I17"/>
      <c r="J17" s="108"/>
      <c r="K17" s="107"/>
      <c r="L17" s="106"/>
      <c r="M17" s="107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2" customFormat="1" ht="12.75">
      <c r="A18" s="58"/>
      <c r="B18" s="10"/>
      <c r="C18" s="122">
        <v>6.64</v>
      </c>
      <c r="E18" s="104" t="s">
        <v>69</v>
      </c>
      <c r="F18" s="78"/>
      <c r="G18" s="13"/>
      <c r="I18"/>
      <c r="J18" s="108"/>
      <c r="K18" s="108"/>
      <c r="L18" s="106"/>
      <c r="M18" s="107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2" customFormat="1" ht="12.75">
      <c r="A19" s="58"/>
      <c r="B19" s="10"/>
      <c r="C19" s="122"/>
      <c r="E19" s="123"/>
      <c r="H19" s="16"/>
      <c r="I19" s="21"/>
      <c r="J19" s="108"/>
      <c r="K19" s="107"/>
      <c r="L19" s="106"/>
      <c r="M19" s="107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2" customFormat="1" ht="12.75">
      <c r="A20" s="58"/>
      <c r="B20" s="10">
        <v>40036</v>
      </c>
      <c r="C20" s="122">
        <v>17.6</v>
      </c>
      <c r="E20" s="123" t="s">
        <v>106</v>
      </c>
      <c r="H20" s="16"/>
      <c r="I20"/>
      <c r="J20" s="108"/>
      <c r="K20" s="107"/>
      <c r="L20" s="106"/>
      <c r="M20" s="107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2" customFormat="1" ht="12.75">
      <c r="A21" s="58"/>
      <c r="B21" s="10"/>
      <c r="C21" s="2">
        <v>8.6</v>
      </c>
      <c r="E21" s="2" t="s">
        <v>61</v>
      </c>
      <c r="K21" s="2">
        <v>4.3</v>
      </c>
      <c r="L21" s="106">
        <f>L1-K21</f>
        <v>16.465</v>
      </c>
      <c r="M21" s="107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2" customFormat="1" ht="12.75">
      <c r="A22" s="58"/>
      <c r="B22" s="10">
        <v>40037</v>
      </c>
      <c r="C22" s="118">
        <v>9.65</v>
      </c>
      <c r="E22" s="6" t="s">
        <v>80</v>
      </c>
      <c r="L22" s="106"/>
      <c r="M22" s="107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2" customFormat="1" ht="12.75">
      <c r="A23" s="58"/>
      <c r="B23" s="10">
        <v>40037</v>
      </c>
      <c r="C23" s="119">
        <v>13.68</v>
      </c>
      <c r="E23" s="100" t="s">
        <v>53</v>
      </c>
      <c r="M23" s="107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2" customFormat="1" ht="12.75">
      <c r="A24" s="58"/>
      <c r="B24" s="10">
        <v>40039</v>
      </c>
      <c r="C24" s="118">
        <v>8.55</v>
      </c>
      <c r="E24" s="6" t="s">
        <v>71</v>
      </c>
      <c r="L24" s="106"/>
      <c r="M24" s="107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2" customFormat="1" ht="12.75">
      <c r="A25" s="58"/>
      <c r="B25" s="10"/>
      <c r="L25" s="106"/>
      <c r="M25" s="107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2" customFormat="1" ht="12.75">
      <c r="A26" s="58"/>
      <c r="B26" s="10"/>
      <c r="L26" s="106"/>
      <c r="M26" s="107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2" customFormat="1" ht="12.75">
      <c r="A27" s="58"/>
      <c r="B27" s="10">
        <v>40042</v>
      </c>
      <c r="C27" s="2">
        <v>24.33</v>
      </c>
      <c r="E27" s="2" t="s">
        <v>53</v>
      </c>
      <c r="K27" s="2">
        <f>1.59+1.59+2.99+2.99</f>
        <v>9.16</v>
      </c>
      <c r="L27" s="106">
        <f>K27/2</f>
        <v>4.58</v>
      </c>
      <c r="M27" s="10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2" customFormat="1" ht="12.75">
      <c r="A28" s="58"/>
      <c r="B28" s="10"/>
      <c r="L28" s="106"/>
      <c r="M28" s="107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2" customFormat="1" ht="12.75">
      <c r="A29" s="58"/>
      <c r="B29" s="10">
        <v>40043</v>
      </c>
      <c r="C29" s="2">
        <v>19.95</v>
      </c>
      <c r="E29" s="2" t="s">
        <v>58</v>
      </c>
      <c r="L29" s="106"/>
      <c r="M29" s="107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2" customFormat="1" ht="12.75">
      <c r="A30" s="58"/>
      <c r="B30" s="10"/>
      <c r="C30" s="2">
        <v>17.67</v>
      </c>
      <c r="E30" s="126" t="s">
        <v>116</v>
      </c>
      <c r="M30" s="107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2" customFormat="1" ht="12.75">
      <c r="A31" s="58"/>
      <c r="B31" s="10"/>
      <c r="C31" s="6">
        <v>5</v>
      </c>
      <c r="E31" s="127" t="s">
        <v>58</v>
      </c>
      <c r="L31" s="106"/>
      <c r="M31" s="107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2" customFormat="1" ht="12.75">
      <c r="A32" s="58"/>
      <c r="B32" s="10">
        <v>40045</v>
      </c>
      <c r="C32" s="2">
        <v>11.95</v>
      </c>
      <c r="E32" s="126" t="s">
        <v>61</v>
      </c>
      <c r="L32" s="106"/>
      <c r="M32" s="107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13" ht="12.75">
      <c r="A33" s="58"/>
      <c r="B33" s="10"/>
      <c r="C33" s="2"/>
      <c r="D33" s="2"/>
      <c r="E33" s="2"/>
      <c r="F33" s="46"/>
      <c r="G33" s="46"/>
      <c r="H33" s="16"/>
      <c r="J33" s="108"/>
      <c r="K33" s="108"/>
      <c r="L33" s="106"/>
      <c r="M33" s="105"/>
    </row>
    <row r="34" spans="1:13" ht="12.75">
      <c r="A34" s="58"/>
      <c r="B34" s="10">
        <v>40050</v>
      </c>
      <c r="C34" s="6">
        <v>22.25</v>
      </c>
      <c r="D34" s="2"/>
      <c r="E34" s="20" t="s">
        <v>80</v>
      </c>
      <c r="F34" s="20"/>
      <c r="G34" s="46"/>
      <c r="H34" s="16"/>
      <c r="J34" s="108"/>
      <c r="K34" s="107"/>
      <c r="L34" s="106"/>
      <c r="M34" s="105"/>
    </row>
    <row r="35" spans="1:13" ht="12.75">
      <c r="A35" s="58"/>
      <c r="B35" s="10"/>
      <c r="C35" s="6">
        <v>6</v>
      </c>
      <c r="D35" s="2"/>
      <c r="E35" s="20" t="s">
        <v>116</v>
      </c>
      <c r="F35" s="6"/>
      <c r="G35" s="6"/>
      <c r="H35" s="16"/>
      <c r="J35" s="112"/>
      <c r="K35" s="105"/>
      <c r="L35" s="106"/>
      <c r="M35" s="105"/>
    </row>
    <row r="36" spans="1:13" ht="12.75">
      <c r="A36" s="58"/>
      <c r="B36" s="10">
        <v>40053</v>
      </c>
      <c r="C36" s="69">
        <v>8.65</v>
      </c>
      <c r="E36" s="20" t="s">
        <v>80</v>
      </c>
      <c r="F36" s="13"/>
      <c r="G36" s="76"/>
      <c r="H36" s="16"/>
      <c r="J36" s="108"/>
      <c r="K36" s="105"/>
      <c r="L36" s="106"/>
      <c r="M36" s="105"/>
    </row>
    <row r="37" spans="1:13" ht="12.75">
      <c r="A37" s="58"/>
      <c r="B37" s="10"/>
      <c r="C37" s="69">
        <v>8.4</v>
      </c>
      <c r="E37" t="s">
        <v>80</v>
      </c>
      <c r="F37" s="6"/>
      <c r="G37" s="77"/>
      <c r="H37" s="1"/>
      <c r="J37" s="112"/>
      <c r="K37" s="105"/>
      <c r="L37" s="106"/>
      <c r="M37" s="105"/>
    </row>
    <row r="38" spans="1:13" ht="12.75">
      <c r="A38" s="58"/>
      <c r="B38" s="10">
        <v>40054</v>
      </c>
      <c r="C38" s="6">
        <v>4.2</v>
      </c>
      <c r="D38" s="2"/>
      <c r="E38" s="20" t="s">
        <v>80</v>
      </c>
      <c r="F38" s="13"/>
      <c r="G38" s="77"/>
      <c r="H38" s="16"/>
      <c r="J38" s="112"/>
      <c r="K38" s="105"/>
      <c r="L38" s="106"/>
      <c r="M38" s="105"/>
    </row>
    <row r="39" spans="1:10" ht="12.75">
      <c r="A39" s="58"/>
      <c r="B39" s="10">
        <v>40056</v>
      </c>
      <c r="C39" s="72">
        <v>6.6</v>
      </c>
      <c r="D39" s="59"/>
      <c r="E39" s="20" t="s">
        <v>117</v>
      </c>
      <c r="F39" s="6"/>
      <c r="G39" s="6"/>
      <c r="H39" s="16"/>
      <c r="J39"/>
    </row>
    <row r="40" spans="1:10" ht="12.75">
      <c r="A40" s="58"/>
      <c r="B40" s="10"/>
      <c r="E40" s="20"/>
      <c r="F40" s="13"/>
      <c r="G40" s="16"/>
      <c r="H40" s="16"/>
      <c r="J40"/>
    </row>
    <row r="41" spans="1:10" ht="12.75">
      <c r="A41" s="58"/>
      <c r="B41" s="63"/>
      <c r="E41" s="20"/>
      <c r="F41" s="13"/>
      <c r="G41" s="16"/>
      <c r="H41" s="16"/>
      <c r="J41"/>
    </row>
    <row r="42" spans="1:10" ht="12.75">
      <c r="A42" s="58"/>
      <c r="B42" s="10"/>
      <c r="F42" s="13"/>
      <c r="G42" s="16"/>
      <c r="H42" s="16"/>
      <c r="J42"/>
    </row>
    <row r="43" spans="1:27" ht="12.75" customHeight="1">
      <c r="A43" s="58"/>
      <c r="B43" s="10"/>
      <c r="F43" s="13"/>
      <c r="G43" s="16"/>
      <c r="H43" s="16"/>
      <c r="J43"/>
      <c r="L43" s="15">
        <f>1.49+0.15+0.15+3.14+0.33</f>
        <v>5.26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.75" customHeight="1">
      <c r="A44" s="58"/>
      <c r="B44" s="10"/>
      <c r="F44" s="13"/>
      <c r="H44" s="16"/>
      <c r="J44"/>
      <c r="L44" s="15">
        <f>L43/2</f>
        <v>2.63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2.75" customHeight="1">
      <c r="A45" s="58"/>
      <c r="B45" s="10"/>
      <c r="F45" s="13"/>
      <c r="G45" s="16"/>
      <c r="H45" s="16"/>
      <c r="J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2.75" customHeight="1">
      <c r="A46" s="58"/>
      <c r="B46" s="10"/>
      <c r="F46" s="13"/>
      <c r="G46" s="16"/>
      <c r="H46" s="16"/>
      <c r="J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.75" customHeight="1">
      <c r="A47" s="60"/>
      <c r="B47" s="10"/>
      <c r="F47" s="13"/>
      <c r="G47" s="16"/>
      <c r="H47" s="16"/>
      <c r="J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10" ht="12.75" customHeight="1">
      <c r="A48" s="58"/>
      <c r="B48" s="10"/>
      <c r="F48" s="78"/>
      <c r="G48" s="6"/>
      <c r="H48" s="6"/>
      <c r="J48" s="19"/>
    </row>
    <row r="49" spans="1:10" ht="12.75" customHeight="1">
      <c r="A49" s="58"/>
      <c r="B49" s="63"/>
      <c r="F49" s="6"/>
      <c r="G49" s="6"/>
      <c r="H49" s="6"/>
      <c r="J49" s="19"/>
    </row>
    <row r="50" spans="1:10" ht="12.75" customHeight="1">
      <c r="A50" s="60"/>
      <c r="B50" s="10"/>
      <c r="F50" s="6"/>
      <c r="G50" s="6"/>
      <c r="H50" s="6"/>
      <c r="J50" s="19"/>
    </row>
    <row r="51" spans="1:10" ht="12.75" customHeight="1">
      <c r="A51" s="60"/>
      <c r="B51" s="10"/>
      <c r="H51" s="6"/>
      <c r="J51" s="19"/>
    </row>
    <row r="52" spans="1:10" ht="12.75" customHeight="1">
      <c r="A52" s="60"/>
      <c r="B52" s="10"/>
      <c r="F52" s="78"/>
      <c r="G52" s="6"/>
      <c r="H52" s="6"/>
      <c r="J52" s="19"/>
    </row>
    <row r="53" spans="1:7" ht="12.75">
      <c r="A53" s="60"/>
      <c r="B53" s="10"/>
      <c r="C53" s="72"/>
      <c r="D53" s="72"/>
      <c r="E53" s="6"/>
      <c r="F53" s="6"/>
      <c r="G53" s="6"/>
    </row>
    <row r="54" spans="1:5" ht="12.75">
      <c r="A54" s="60"/>
      <c r="B54" s="63"/>
      <c r="E54" s="6"/>
    </row>
    <row r="55" spans="1:2" ht="12.75">
      <c r="A55" s="3"/>
      <c r="B55" s="63"/>
    </row>
    <row r="56" spans="1:10" ht="12.75" customHeight="1">
      <c r="A56" s="61"/>
      <c r="B56" s="10"/>
      <c r="E56" s="6"/>
      <c r="H56" s="6"/>
      <c r="J56" s="19"/>
    </row>
    <row r="57" spans="1:10" ht="12.75" customHeight="1">
      <c r="A57" s="61"/>
      <c r="B57" s="10"/>
      <c r="H57" s="6"/>
      <c r="J57" s="19"/>
    </row>
    <row r="58" spans="1:10" ht="12.75" customHeight="1">
      <c r="A58" s="61"/>
      <c r="B58" s="62"/>
      <c r="F58" s="6"/>
      <c r="G58" s="6"/>
      <c r="H58" s="6"/>
      <c r="J58" s="19"/>
    </row>
    <row r="59" spans="1:10" ht="12.75" customHeight="1">
      <c r="A59" s="58"/>
      <c r="B59" s="10"/>
      <c r="F59" s="6"/>
      <c r="G59" s="6"/>
      <c r="H59" s="6"/>
      <c r="J59" s="19"/>
    </row>
    <row r="60" spans="1:10" ht="12.75" customHeight="1">
      <c r="A60" s="61"/>
      <c r="B60" s="63"/>
      <c r="F60" s="6"/>
      <c r="G60" s="6"/>
      <c r="H60" s="6"/>
      <c r="J60" s="19"/>
    </row>
    <row r="61" spans="1:10" ht="12.75" customHeight="1">
      <c r="A61" s="58"/>
      <c r="B61" s="10"/>
      <c r="F61" s="6"/>
      <c r="G61" s="6"/>
      <c r="H61" s="6"/>
      <c r="J61" s="19"/>
    </row>
    <row r="62" spans="1:10" ht="12.75" customHeight="1">
      <c r="A62" s="58"/>
      <c r="B62" s="10"/>
      <c r="F62" s="6"/>
      <c r="G62" s="6"/>
      <c r="H62" s="6"/>
      <c r="J62" s="19"/>
    </row>
    <row r="63" spans="1:10" ht="12.75" customHeight="1">
      <c r="A63" s="58"/>
      <c r="B63" s="10"/>
      <c r="F63" s="6"/>
      <c r="G63" s="6"/>
      <c r="H63" s="6"/>
      <c r="J63" s="19"/>
    </row>
    <row r="64" spans="1:10" ht="12.75" customHeight="1">
      <c r="A64" s="58"/>
      <c r="B64" s="10"/>
      <c r="F64" s="6"/>
      <c r="G64" s="6"/>
      <c r="H64" s="6"/>
      <c r="J64" s="19"/>
    </row>
    <row r="65" spans="1:10" ht="12.75" customHeight="1">
      <c r="A65" s="58"/>
      <c r="B65" s="10"/>
      <c r="F65" s="6"/>
      <c r="G65" s="6"/>
      <c r="H65" s="6"/>
      <c r="J65" s="19"/>
    </row>
    <row r="66" spans="1:10" ht="12.75" customHeight="1">
      <c r="A66" s="58"/>
      <c r="B66" s="10"/>
      <c r="F66" s="6"/>
      <c r="G66" s="6"/>
      <c r="H66" s="6"/>
      <c r="J66" s="19"/>
    </row>
    <row r="67" spans="1:10" ht="12.75" customHeight="1">
      <c r="A67" s="58"/>
      <c r="B67" s="10"/>
      <c r="J67" s="19"/>
    </row>
    <row r="68" spans="1:10" ht="12.75" customHeight="1">
      <c r="A68" s="58"/>
      <c r="B68" s="10"/>
      <c r="J68" s="19"/>
    </row>
    <row r="69" spans="1:10" ht="12.75" customHeight="1">
      <c r="A69" s="61"/>
      <c r="B69" s="62"/>
      <c r="J69" s="19"/>
    </row>
    <row r="70" spans="1:10" ht="12.75" customHeight="1">
      <c r="A70" s="61"/>
      <c r="B70" s="62"/>
      <c r="J70" s="19"/>
    </row>
    <row r="71" spans="1:10" ht="12.75" customHeight="1">
      <c r="A71" s="61"/>
      <c r="B71" s="62"/>
      <c r="J71" s="19"/>
    </row>
    <row r="72" spans="1:10" ht="12.75" customHeight="1">
      <c r="A72" s="61"/>
      <c r="B72" s="62"/>
      <c r="J72" s="19"/>
    </row>
    <row r="73" spans="1:10" ht="12.75">
      <c r="A73" s="48"/>
      <c r="B73" s="49"/>
      <c r="C73" s="73"/>
      <c r="D73" s="73"/>
      <c r="E73" s="18"/>
      <c r="F73" s="18"/>
      <c r="G73" s="18"/>
      <c r="H73" s="43"/>
      <c r="J73"/>
    </row>
    <row r="74" spans="1:10" ht="16.5" thickBot="1">
      <c r="A74" s="44" t="s">
        <v>37</v>
      </c>
      <c r="B74" s="45"/>
      <c r="C74" s="74">
        <f>SUM(C3:C73)</f>
        <v>335.67999999999995</v>
      </c>
      <c r="D74" s="74">
        <f>SUM(D3:D73)</f>
        <v>0</v>
      </c>
      <c r="E74" s="17"/>
      <c r="F74" s="17">
        <f>SUM(F40:F73)</f>
        <v>0</v>
      </c>
      <c r="G74" s="17">
        <f>SUM(G40:G73)</f>
        <v>0</v>
      </c>
      <c r="H74" s="42">
        <f>SUM(H2:H73)</f>
        <v>0</v>
      </c>
      <c r="J74"/>
    </row>
    <row r="75" spans="7:10" ht="12.75">
      <c r="G75" s="35" t="s">
        <v>10</v>
      </c>
      <c r="H75" s="114">
        <v>1454.73</v>
      </c>
      <c r="J75"/>
    </row>
    <row r="76" spans="7:10" ht="13.5" thickBot="1">
      <c r="G76" s="36"/>
      <c r="H76" s="37"/>
      <c r="J76"/>
    </row>
    <row r="77" spans="1:10" ht="13.5" customHeight="1" thickBot="1">
      <c r="A77" s="7" t="s">
        <v>44</v>
      </c>
      <c r="G77" s="38"/>
      <c r="H77" s="40"/>
      <c r="J77"/>
    </row>
    <row r="78" spans="1:10" ht="12.75" customHeight="1">
      <c r="A78" s="7"/>
      <c r="G78" s="23"/>
      <c r="H78" s="50"/>
      <c r="J78"/>
    </row>
    <row r="79" spans="1:10" ht="12.75" customHeight="1">
      <c r="A79" s="31"/>
      <c r="B79" s="32" t="s">
        <v>8</v>
      </c>
      <c r="C79" s="68"/>
      <c r="D79" s="68"/>
      <c r="E79" s="33" t="s">
        <v>40</v>
      </c>
      <c r="H79" s="51"/>
      <c r="J79"/>
    </row>
    <row r="80" spans="1:10" ht="12.75" customHeight="1">
      <c r="A80" s="33"/>
      <c r="B80" s="33" t="s">
        <v>8</v>
      </c>
      <c r="C80" s="68"/>
      <c r="D80" s="68"/>
      <c r="E80" s="33" t="s">
        <v>7</v>
      </c>
      <c r="F80" s="24"/>
      <c r="G80" s="2"/>
      <c r="J80"/>
    </row>
    <row r="81" spans="1:10" ht="12.75" customHeight="1">
      <c r="A81" s="31"/>
      <c r="B81" s="32" t="s">
        <v>1</v>
      </c>
      <c r="C81" s="68"/>
      <c r="D81" s="68"/>
      <c r="E81" s="33" t="s">
        <v>5</v>
      </c>
      <c r="F81" s="8"/>
      <c r="G81" s="11"/>
      <c r="J81"/>
    </row>
    <row r="82" spans="1:10" ht="12.75" customHeight="1">
      <c r="A82" s="31"/>
      <c r="B82" s="33" t="s">
        <v>41</v>
      </c>
      <c r="C82" s="68"/>
      <c r="D82" s="68"/>
      <c r="E82" s="32" t="s">
        <v>38</v>
      </c>
      <c r="F82" s="8"/>
      <c r="G82" s="11"/>
      <c r="J82"/>
    </row>
    <row r="83" spans="1:10" ht="12.75" customHeight="1">
      <c r="A83" s="33"/>
      <c r="B83" s="32" t="s">
        <v>1</v>
      </c>
      <c r="C83" s="68"/>
      <c r="D83" s="68"/>
      <c r="E83" s="33" t="s">
        <v>39</v>
      </c>
      <c r="F83" s="8"/>
      <c r="G83" s="4"/>
      <c r="J83"/>
    </row>
    <row r="84" spans="1:10" ht="12.75" customHeight="1">
      <c r="A84" s="33"/>
      <c r="B84" s="32"/>
      <c r="C84" s="68"/>
      <c r="D84" s="68"/>
      <c r="E84" s="33" t="s">
        <v>39</v>
      </c>
      <c r="F84" s="8"/>
      <c r="G84" s="4"/>
      <c r="J84"/>
    </row>
    <row r="85" spans="1:7" ht="12.75" customHeight="1">
      <c r="A85" s="33"/>
      <c r="B85" s="32" t="s">
        <v>1</v>
      </c>
      <c r="C85" s="68"/>
      <c r="D85" s="68"/>
      <c r="E85" s="33" t="s">
        <v>49</v>
      </c>
      <c r="F85" s="8"/>
      <c r="G85" s="4"/>
    </row>
    <row r="86" spans="1:8" ht="12.75" customHeight="1">
      <c r="A86" s="33"/>
      <c r="B86" s="32"/>
      <c r="C86" s="68"/>
      <c r="D86" s="68"/>
      <c r="E86" s="33" t="s">
        <v>9</v>
      </c>
      <c r="F86" s="54"/>
      <c r="G86" s="53"/>
      <c r="H86" s="55"/>
    </row>
    <row r="87" spans="1:7" ht="12.75" customHeight="1">
      <c r="A87" s="33"/>
      <c r="B87" s="32" t="s">
        <v>42</v>
      </c>
      <c r="C87" s="68"/>
      <c r="D87" s="68"/>
      <c r="E87" s="33" t="s">
        <v>43</v>
      </c>
      <c r="F87" s="47"/>
      <c r="G87" s="13"/>
    </row>
    <row r="88" spans="1:7" ht="13.5" customHeight="1">
      <c r="A88" s="33"/>
      <c r="B88" s="32"/>
      <c r="C88" s="68">
        <v>50</v>
      </c>
      <c r="D88" s="68"/>
      <c r="E88" s="33" t="s">
        <v>6</v>
      </c>
      <c r="G88" s="13"/>
    </row>
    <row r="89" spans="1:7" ht="12.75" customHeight="1">
      <c r="A89" s="33"/>
      <c r="B89" s="32"/>
      <c r="C89" s="68">
        <v>10</v>
      </c>
      <c r="D89" s="68"/>
      <c r="E89" s="33" t="s">
        <v>2</v>
      </c>
      <c r="F89" s="12"/>
      <c r="G89" s="13"/>
    </row>
    <row r="90" spans="1:7" ht="12.75" customHeight="1">
      <c r="A90" s="33"/>
      <c r="B90" s="32"/>
      <c r="C90" s="75">
        <f>SUM(C79:C89)</f>
        <v>60</v>
      </c>
      <c r="D90" s="75"/>
      <c r="E90" s="33"/>
      <c r="F90" s="12"/>
      <c r="G90" s="13"/>
    </row>
    <row r="91" ht="12.75" customHeight="1"/>
    <row r="92" ht="12.75" customHeight="1">
      <c r="G92" s="4"/>
    </row>
    <row r="93" spans="6:7" ht="12.75" customHeight="1">
      <c r="F93" s="8"/>
      <c r="G93" s="14"/>
    </row>
    <row r="94" ht="12.75" customHeight="1">
      <c r="A94" s="1"/>
    </row>
    <row r="95" ht="12.75" customHeight="1">
      <c r="F95" s="52"/>
    </row>
    <row r="96" ht="12.75" customHeight="1"/>
    <row r="97" ht="12.75" customHeight="1"/>
    <row r="98" ht="12.75" customHeight="1">
      <c r="E98" s="5"/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98"/>
  <sheetViews>
    <sheetView zoomScalePageLayoutView="0" workbookViewId="0" topLeftCell="A1">
      <selection activeCell="E35" sqref="E35"/>
    </sheetView>
  </sheetViews>
  <sheetFormatPr defaultColWidth="11.421875" defaultRowHeight="12.75"/>
  <cols>
    <col min="1" max="1" width="5.28125" style="0" customWidth="1"/>
    <col min="2" max="2" width="13.8515625" style="5" bestFit="1" customWidth="1"/>
    <col min="3" max="3" width="11.421875" style="69" customWidth="1"/>
    <col min="4" max="4" width="12.7109375" style="69" customWidth="1"/>
    <col min="5" max="5" width="39.8515625" style="0" bestFit="1" customWidth="1"/>
    <col min="6" max="6" width="12.421875" style="0" customWidth="1"/>
    <col min="7" max="7" width="13.421875" style="0" customWidth="1"/>
    <col min="9" max="9" width="17.7109375" style="0" customWidth="1"/>
    <col min="10" max="10" width="27.421875" style="15" customWidth="1"/>
    <col min="11" max="11" width="18.140625" style="15" customWidth="1"/>
    <col min="12" max="12" width="20.140625" style="15" customWidth="1"/>
    <col min="13" max="13" width="10.00390625" style="15" customWidth="1"/>
    <col min="14" max="20" width="11.421875" style="15" hidden="1" customWidth="1"/>
    <col min="21" max="21" width="2.421875" style="15" customWidth="1"/>
    <col min="22" max="27" width="11.421875" style="15" customWidth="1"/>
  </cols>
  <sheetData>
    <row r="1" spans="1:13" ht="26.25" thickBot="1">
      <c r="A1" s="64" t="s">
        <v>34</v>
      </c>
      <c r="B1" s="65" t="s">
        <v>35</v>
      </c>
      <c r="C1" s="70" t="s">
        <v>45</v>
      </c>
      <c r="D1" s="71" t="s">
        <v>44</v>
      </c>
      <c r="E1" s="66" t="s">
        <v>36</v>
      </c>
      <c r="F1" s="67" t="s">
        <v>46</v>
      </c>
      <c r="G1" s="67" t="s">
        <v>47</v>
      </c>
      <c r="H1" s="67" t="s">
        <v>48</v>
      </c>
      <c r="J1" s="67" t="s">
        <v>12</v>
      </c>
      <c r="K1" s="81" t="s">
        <v>13</v>
      </c>
      <c r="L1" s="82">
        <f>14.5+20</f>
        <v>34.5</v>
      </c>
      <c r="M1" s="105"/>
    </row>
    <row r="2" spans="1:27" s="2" customFormat="1" ht="12.75">
      <c r="A2" s="58"/>
      <c r="B2" s="10">
        <v>39995</v>
      </c>
      <c r="C2" s="59">
        <v>54.8</v>
      </c>
      <c r="D2" s="69"/>
      <c r="E2" s="2" t="s">
        <v>100</v>
      </c>
      <c r="F2" s="46"/>
      <c r="G2" s="56"/>
      <c r="H2" s="16"/>
      <c r="I2"/>
      <c r="K2" s="22"/>
      <c r="L2" s="106"/>
      <c r="M2" s="10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2" customFormat="1" ht="12.75">
      <c r="A3" s="58"/>
      <c r="B3" s="10"/>
      <c r="C3" s="69"/>
      <c r="D3" s="69"/>
      <c r="E3" s="6"/>
      <c r="F3" s="6"/>
      <c r="G3" s="6"/>
      <c r="H3" s="6"/>
      <c r="I3"/>
      <c r="J3" s="108"/>
      <c r="K3" s="107"/>
      <c r="L3" s="106"/>
      <c r="M3" s="107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2" customFormat="1" ht="12.75">
      <c r="A4" s="10"/>
      <c r="B4" s="10"/>
      <c r="C4" s="119"/>
      <c r="E4" s="123"/>
      <c r="H4" s="16"/>
      <c r="I4" s="21"/>
      <c r="J4" s="108"/>
      <c r="K4" s="107"/>
      <c r="L4" s="106"/>
      <c r="M4" s="107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" customFormat="1" ht="12.75">
      <c r="A5" s="10"/>
      <c r="B5" s="10"/>
      <c r="C5" s="119"/>
      <c r="E5" s="123"/>
      <c r="H5" s="16"/>
      <c r="I5" s="21"/>
      <c r="J5" s="108"/>
      <c r="K5" s="107"/>
      <c r="L5" s="106"/>
      <c r="M5" s="107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" customFormat="1" ht="12.75">
      <c r="A6" s="10"/>
      <c r="B6" s="10"/>
      <c r="C6" s="119"/>
      <c r="E6" s="123"/>
      <c r="H6" s="16"/>
      <c r="I6" s="21"/>
      <c r="J6" s="108"/>
      <c r="K6" s="110"/>
      <c r="L6" s="106"/>
      <c r="M6" s="10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" customFormat="1" ht="12.75">
      <c r="A7" s="10"/>
      <c r="B7" s="10"/>
      <c r="C7" s="119"/>
      <c r="E7" s="123"/>
      <c r="F7" s="46"/>
      <c r="G7" s="46"/>
      <c r="I7" s="21"/>
      <c r="J7" s="108"/>
      <c r="K7" s="110"/>
      <c r="L7" s="106"/>
      <c r="M7" s="107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2" customFormat="1" ht="12.75">
      <c r="A8" s="10"/>
      <c r="B8" s="10"/>
      <c r="C8" s="119"/>
      <c r="E8" s="123"/>
      <c r="G8" s="76"/>
      <c r="H8" s="16"/>
      <c r="I8"/>
      <c r="J8" s="108"/>
      <c r="K8" s="110"/>
      <c r="L8" s="106"/>
      <c r="M8" s="107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2" customFormat="1" ht="12.75">
      <c r="A9" s="58"/>
      <c r="B9" s="10"/>
      <c r="C9" s="119"/>
      <c r="E9" s="123"/>
      <c r="H9" s="16"/>
      <c r="I9"/>
      <c r="J9" s="108"/>
      <c r="K9" s="110"/>
      <c r="L9" s="106"/>
      <c r="M9" s="107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2" customFormat="1" ht="12.75">
      <c r="A10" s="58"/>
      <c r="B10" s="10"/>
      <c r="C10" s="119"/>
      <c r="E10" s="123"/>
      <c r="F10" s="13"/>
      <c r="H10" s="16"/>
      <c r="I10"/>
      <c r="J10" s="108"/>
      <c r="K10" s="107"/>
      <c r="L10" s="106"/>
      <c r="M10" s="107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2" customFormat="1" ht="12.75">
      <c r="A11" s="60"/>
      <c r="B11" s="10"/>
      <c r="C11" s="119"/>
      <c r="E11" s="123"/>
      <c r="F11" s="13"/>
      <c r="G11" s="76"/>
      <c r="H11" s="16"/>
      <c r="I11"/>
      <c r="J11" s="113"/>
      <c r="K11" s="110"/>
      <c r="L11" s="106"/>
      <c r="M11" s="107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2" customFormat="1" ht="12.75">
      <c r="A12" s="60"/>
      <c r="B12" s="10"/>
      <c r="E12" s="124"/>
      <c r="H12" s="16"/>
      <c r="I12"/>
      <c r="J12" s="108"/>
      <c r="K12" s="107"/>
      <c r="L12" s="106"/>
      <c r="M12" s="107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2" customFormat="1" ht="12.75">
      <c r="A13" s="60"/>
      <c r="B13" s="10"/>
      <c r="C13" s="119"/>
      <c r="E13" s="125"/>
      <c r="J13" s="119"/>
      <c r="K13" s="107"/>
      <c r="L13" s="106"/>
      <c r="M13" s="107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2" customFormat="1" ht="12.75">
      <c r="A14" s="58"/>
      <c r="B14" s="10">
        <v>39998</v>
      </c>
      <c r="C14" s="34">
        <v>8</v>
      </c>
      <c r="D14"/>
      <c r="E14" s="125" t="s">
        <v>102</v>
      </c>
      <c r="F14" s="13"/>
      <c r="G14" s="76"/>
      <c r="H14" s="16"/>
      <c r="I14"/>
      <c r="J14" s="108"/>
      <c r="K14" s="107"/>
      <c r="L14" s="106"/>
      <c r="M14" s="107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2" customFormat="1" ht="12.75">
      <c r="A15" s="58"/>
      <c r="B15" s="10"/>
      <c r="C15" s="72">
        <v>11.99</v>
      </c>
      <c r="D15"/>
      <c r="E15" s="125" t="s">
        <v>114</v>
      </c>
      <c r="F15" s="78"/>
      <c r="G15" s="13"/>
      <c r="I15"/>
      <c r="J15" s="108"/>
      <c r="K15" s="107"/>
      <c r="L15" s="106"/>
      <c r="M15" s="107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2" customFormat="1" ht="12.75">
      <c r="A16" s="58"/>
      <c r="B16" s="10"/>
      <c r="C16" s="119"/>
      <c r="E16" s="20"/>
      <c r="H16" s="16"/>
      <c r="I16" s="21"/>
      <c r="J16" s="108"/>
      <c r="K16" s="107"/>
      <c r="L16" s="106"/>
      <c r="M16" s="107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2" customFormat="1" ht="12.75">
      <c r="A17" s="58"/>
      <c r="B17" s="10">
        <v>40001</v>
      </c>
      <c r="C17" s="115"/>
      <c r="E17" s="20"/>
      <c r="F17" s="46"/>
      <c r="G17" s="22"/>
      <c r="H17" s="16"/>
      <c r="I17"/>
      <c r="J17" s="108">
        <f>2.85+0.99+2.99</f>
        <v>6.83</v>
      </c>
      <c r="K17" s="107">
        <f>J17/2</f>
        <v>3.415</v>
      </c>
      <c r="L17" s="106">
        <f>L1-K17</f>
        <v>31.085</v>
      </c>
      <c r="M17" s="107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2" customFormat="1" ht="12.75">
      <c r="A18" s="58"/>
      <c r="B18" s="10"/>
      <c r="C18" s="122"/>
      <c r="E18" s="123"/>
      <c r="F18" s="78"/>
      <c r="G18" s="13"/>
      <c r="I18"/>
      <c r="J18" s="108"/>
      <c r="K18" s="108"/>
      <c r="L18" s="106"/>
      <c r="M18" s="107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2" customFormat="1" ht="12.75">
      <c r="A19" s="58"/>
      <c r="B19" s="10"/>
      <c r="C19" s="122"/>
      <c r="E19" s="123"/>
      <c r="H19" s="16"/>
      <c r="I19" s="21"/>
      <c r="J19" s="108"/>
      <c r="K19" s="107"/>
      <c r="L19" s="106"/>
      <c r="M19" s="107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2" customFormat="1" ht="12.75">
      <c r="A20" s="58"/>
      <c r="B20" s="10">
        <v>40004</v>
      </c>
      <c r="C20" s="122">
        <v>20</v>
      </c>
      <c r="E20" s="123" t="s">
        <v>101</v>
      </c>
      <c r="H20" s="16"/>
      <c r="I20"/>
      <c r="J20" s="108"/>
      <c r="K20" s="107"/>
      <c r="L20" s="106"/>
      <c r="M20" s="107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2" customFormat="1" ht="12.75">
      <c r="A21" s="58"/>
      <c r="B21" s="10"/>
      <c r="C21" s="2">
        <v>18.85</v>
      </c>
      <c r="E21" s="2" t="s">
        <v>69</v>
      </c>
      <c r="L21" s="106"/>
      <c r="M21" s="107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2" customFormat="1" ht="12.75">
      <c r="A22" s="58"/>
      <c r="B22" s="10"/>
      <c r="L22" s="106"/>
      <c r="M22" s="107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2" customFormat="1" ht="12.75">
      <c r="A23" s="58"/>
      <c r="B23" s="10"/>
      <c r="L23" s="106"/>
      <c r="M23" s="107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2" customFormat="1" ht="12.75">
      <c r="A24" s="58"/>
      <c r="B24" s="10">
        <v>40008</v>
      </c>
      <c r="C24" s="2">
        <v>29.85</v>
      </c>
      <c r="E24" s="2" t="s">
        <v>65</v>
      </c>
      <c r="L24" s="106"/>
      <c r="M24" s="107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2" customFormat="1" ht="12.75">
      <c r="A25" s="58"/>
      <c r="B25" s="10">
        <v>40009</v>
      </c>
      <c r="J25" s="2">
        <f>2.89+1.46+4.46+1.79+1.19</f>
        <v>11.789999999999997</v>
      </c>
      <c r="K25" s="2">
        <f>J25/2</f>
        <v>5.894999999999999</v>
      </c>
      <c r="L25" s="106">
        <f>L17-K25</f>
        <v>25.19</v>
      </c>
      <c r="M25" s="107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2" customFormat="1" ht="12.75">
      <c r="A26" s="58"/>
      <c r="B26" s="10"/>
      <c r="L26" s="106"/>
      <c r="M26" s="107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2" customFormat="1" ht="12.75">
      <c r="A27" s="58"/>
      <c r="B27" s="10"/>
      <c r="L27" s="106"/>
      <c r="M27" s="10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2" customFormat="1" ht="12.75">
      <c r="A28" s="58"/>
      <c r="B28" s="10"/>
      <c r="L28" s="106"/>
      <c r="M28" s="107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2" customFormat="1" ht="12.75">
      <c r="A29" s="58"/>
      <c r="B29" s="10">
        <v>40014</v>
      </c>
      <c r="C29" s="2">
        <v>7.23</v>
      </c>
      <c r="E29" s="2" t="s">
        <v>53</v>
      </c>
      <c r="J29" s="2">
        <f>0.99+0.49+0.49+0.89</f>
        <v>2.86</v>
      </c>
      <c r="K29" s="2">
        <f>J29/2</f>
        <v>1.43</v>
      </c>
      <c r="L29" s="106">
        <f>L25-K29</f>
        <v>23.76</v>
      </c>
      <c r="M29" s="107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2" customFormat="1" ht="12.75">
      <c r="A30" s="58"/>
      <c r="B30" s="10">
        <v>40015</v>
      </c>
      <c r="C30" s="2">
        <v>5.11</v>
      </c>
      <c r="E30" s="2" t="s">
        <v>110</v>
      </c>
      <c r="K30" s="2">
        <v>1.25</v>
      </c>
      <c r="L30" s="106">
        <f>L29-K30</f>
        <v>22.51</v>
      </c>
      <c r="M30" s="107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2" customFormat="1" ht="12.75">
      <c r="A31" s="58"/>
      <c r="B31" s="10"/>
      <c r="C31" s="6">
        <v>23.05</v>
      </c>
      <c r="E31" s="20" t="s">
        <v>110</v>
      </c>
      <c r="F31" s="46"/>
      <c r="G31" s="46"/>
      <c r="H31" s="16"/>
      <c r="I31"/>
      <c r="J31" s="108">
        <f>1.69+3.29</f>
        <v>4.98</v>
      </c>
      <c r="K31" s="108">
        <f>J31/2+0.89</f>
        <v>3.3800000000000003</v>
      </c>
      <c r="L31" s="106">
        <f>L30-K31</f>
        <v>19.130000000000003</v>
      </c>
      <c r="M31" s="107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2" customFormat="1" ht="12.75">
      <c r="A32" s="58"/>
      <c r="B32" s="10"/>
      <c r="C32" s="6">
        <v>5.65</v>
      </c>
      <c r="E32" s="20" t="s">
        <v>112</v>
      </c>
      <c r="F32" s="20"/>
      <c r="G32" s="46"/>
      <c r="H32" s="16"/>
      <c r="I32"/>
      <c r="J32" s="108">
        <f>1.49+0.59+0.99+0.49</f>
        <v>3.5600000000000005</v>
      </c>
      <c r="K32" s="107">
        <f>J32/2</f>
        <v>1.7800000000000002</v>
      </c>
      <c r="L32" s="106">
        <f>L31-K32</f>
        <v>17.35</v>
      </c>
      <c r="M32" s="107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13" ht="12.75">
      <c r="A33" s="58"/>
      <c r="B33" s="10">
        <v>40016</v>
      </c>
      <c r="C33" s="6"/>
      <c r="D33" s="2"/>
      <c r="E33" s="6" t="s">
        <v>61</v>
      </c>
      <c r="F33" s="6"/>
      <c r="G33" s="6"/>
      <c r="H33" s="16"/>
      <c r="J33" s="112"/>
      <c r="K33" s="105">
        <v>7.3</v>
      </c>
      <c r="L33" s="106">
        <f>L32-K33</f>
        <v>10.05</v>
      </c>
      <c r="M33" s="105"/>
    </row>
    <row r="34" spans="1:13" ht="12.75">
      <c r="A34" s="58"/>
      <c r="B34" s="10"/>
      <c r="C34" s="69">
        <v>14.95</v>
      </c>
      <c r="E34" s="6" t="s">
        <v>115</v>
      </c>
      <c r="M34" s="105"/>
    </row>
    <row r="35" spans="1:13" ht="12.75">
      <c r="A35" s="58"/>
      <c r="B35" s="10">
        <v>40021</v>
      </c>
      <c r="C35" s="69">
        <v>23.06</v>
      </c>
      <c r="E35" s="6" t="s">
        <v>53</v>
      </c>
      <c r="J35" s="15">
        <f>2.09+0.69+2.99</f>
        <v>5.77</v>
      </c>
      <c r="K35" s="15">
        <f>J35/2</f>
        <v>2.885</v>
      </c>
      <c r="L35" s="106">
        <f>L33-K35</f>
        <v>7.165000000000001</v>
      </c>
      <c r="M35" s="105"/>
    </row>
    <row r="36" spans="1:13" ht="12.75">
      <c r="A36" s="58"/>
      <c r="B36" s="10">
        <v>40022</v>
      </c>
      <c r="C36" s="59">
        <v>18</v>
      </c>
      <c r="E36" s="20" t="s">
        <v>77</v>
      </c>
      <c r="F36" s="2"/>
      <c r="G36" s="76"/>
      <c r="H36" s="16"/>
      <c r="J36" s="112"/>
      <c r="K36" s="105"/>
      <c r="L36" s="106"/>
      <c r="M36" s="105"/>
    </row>
    <row r="37" spans="1:13" ht="12.75">
      <c r="A37" s="58"/>
      <c r="B37" s="10"/>
      <c r="C37" s="72">
        <v>19.95</v>
      </c>
      <c r="D37" s="2"/>
      <c r="E37" s="20" t="s">
        <v>58</v>
      </c>
      <c r="F37" s="13"/>
      <c r="G37" s="76"/>
      <c r="H37" s="16"/>
      <c r="J37" s="108"/>
      <c r="K37" s="105"/>
      <c r="L37" s="106"/>
      <c r="M37" s="105"/>
    </row>
    <row r="38" spans="1:13" ht="12.75">
      <c r="A38" s="58"/>
      <c r="B38" s="10"/>
      <c r="C38" s="69">
        <v>16.15</v>
      </c>
      <c r="E38" s="20" t="s">
        <v>111</v>
      </c>
      <c r="F38" s="6"/>
      <c r="G38" s="77"/>
      <c r="H38" s="1"/>
      <c r="J38" s="112"/>
      <c r="K38" s="105"/>
      <c r="L38" s="106"/>
      <c r="M38" s="105"/>
    </row>
    <row r="39" spans="1:12" ht="12.75">
      <c r="A39" s="58"/>
      <c r="B39" s="10"/>
      <c r="C39" s="69">
        <v>7.95</v>
      </c>
      <c r="E39" s="20" t="s">
        <v>58</v>
      </c>
      <c r="L39" s="106"/>
    </row>
    <row r="40" spans="1:12" ht="12.75">
      <c r="A40" s="58"/>
      <c r="B40" s="10">
        <v>40023</v>
      </c>
      <c r="C40" s="69">
        <v>49.4</v>
      </c>
      <c r="E40" s="20" t="s">
        <v>71</v>
      </c>
      <c r="F40" s="57"/>
      <c r="G40" s="6"/>
      <c r="J40" s="112"/>
      <c r="K40" s="105"/>
      <c r="L40" s="106"/>
    </row>
    <row r="41" spans="1:12" ht="12.75">
      <c r="A41" s="58"/>
      <c r="B41" s="10">
        <v>40024</v>
      </c>
      <c r="C41" s="2"/>
      <c r="D41" s="2"/>
      <c r="E41" s="2"/>
      <c r="F41" s="13"/>
      <c r="G41" s="77"/>
      <c r="H41" s="16"/>
      <c r="J41" s="112"/>
      <c r="K41" s="105">
        <v>6.4</v>
      </c>
      <c r="L41" s="106">
        <f>L35-K41</f>
        <v>0.7650000000000006</v>
      </c>
    </row>
    <row r="42" spans="1:10" ht="12.75">
      <c r="A42" s="58"/>
      <c r="B42" s="63"/>
      <c r="E42" s="20"/>
      <c r="F42" s="13"/>
      <c r="G42" s="16"/>
      <c r="H42" s="16"/>
      <c r="J42"/>
    </row>
    <row r="43" spans="1:27" ht="12.75" customHeight="1">
      <c r="A43" s="58"/>
      <c r="B43" s="10"/>
      <c r="F43" s="13"/>
      <c r="G43" s="16"/>
      <c r="H43" s="16"/>
      <c r="J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.75" customHeight="1">
      <c r="A44" s="58"/>
      <c r="B44" s="10"/>
      <c r="F44" s="13"/>
      <c r="H44" s="16"/>
      <c r="J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2.75" customHeight="1">
      <c r="A45" s="58"/>
      <c r="B45" s="10"/>
      <c r="F45" s="13"/>
      <c r="G45" s="16"/>
      <c r="H45" s="16"/>
      <c r="J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2.75" customHeight="1">
      <c r="A46" s="58"/>
      <c r="B46" s="10"/>
      <c r="F46" s="13"/>
      <c r="G46" s="16"/>
      <c r="H46" s="16"/>
      <c r="J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.75" customHeight="1">
      <c r="A47" s="60"/>
      <c r="B47" s="10"/>
      <c r="F47" s="13"/>
      <c r="G47" s="16"/>
      <c r="H47" s="16"/>
      <c r="J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10" ht="12.75" customHeight="1">
      <c r="A48" s="58"/>
      <c r="B48" s="10"/>
      <c r="F48" s="78"/>
      <c r="G48" s="6"/>
      <c r="H48" s="6"/>
      <c r="J48" s="19"/>
    </row>
    <row r="49" spans="1:10" ht="12.75" customHeight="1">
      <c r="A49" s="58"/>
      <c r="B49" s="63"/>
      <c r="F49" s="6"/>
      <c r="G49" s="6"/>
      <c r="H49" s="6"/>
      <c r="J49" s="19"/>
    </row>
    <row r="50" spans="1:10" ht="12.75" customHeight="1">
      <c r="A50" s="60"/>
      <c r="B50" s="10"/>
      <c r="F50" s="6"/>
      <c r="G50" s="6"/>
      <c r="H50" s="6"/>
      <c r="J50" s="19"/>
    </row>
    <row r="51" spans="1:10" ht="12.75" customHeight="1">
      <c r="A51" s="60"/>
      <c r="B51" s="10"/>
      <c r="H51" s="6"/>
      <c r="J51" s="19"/>
    </row>
    <row r="52" spans="1:10" ht="12.75" customHeight="1">
      <c r="A52" s="60"/>
      <c r="B52" s="10"/>
      <c r="F52" s="78"/>
      <c r="G52" s="6"/>
      <c r="H52" s="6"/>
      <c r="J52" s="19"/>
    </row>
    <row r="53" spans="1:7" ht="12.75">
      <c r="A53" s="60"/>
      <c r="B53" s="10"/>
      <c r="C53" s="72"/>
      <c r="D53" s="72"/>
      <c r="E53" s="6"/>
      <c r="F53" s="6"/>
      <c r="G53" s="6"/>
    </row>
    <row r="54" spans="1:5" ht="12.75">
      <c r="A54" s="60"/>
      <c r="B54" s="63"/>
      <c r="E54" s="6"/>
    </row>
    <row r="55" spans="1:2" ht="12.75">
      <c r="A55" s="3"/>
      <c r="B55" s="63"/>
    </row>
    <row r="56" spans="1:10" ht="12.75" customHeight="1">
      <c r="A56" s="61"/>
      <c r="B56" s="10"/>
      <c r="E56" s="6"/>
      <c r="H56" s="6"/>
      <c r="J56" s="19"/>
    </row>
    <row r="57" spans="1:10" ht="12.75" customHeight="1">
      <c r="A57" s="61"/>
      <c r="B57" s="10"/>
      <c r="H57" s="6"/>
      <c r="J57" s="19"/>
    </row>
    <row r="58" spans="1:10" ht="12.75" customHeight="1">
      <c r="A58" s="61"/>
      <c r="B58" s="62"/>
      <c r="F58" s="6"/>
      <c r="G58" s="6"/>
      <c r="H58" s="6"/>
      <c r="J58" s="19"/>
    </row>
    <row r="59" spans="1:10" ht="12.75" customHeight="1">
      <c r="A59" s="58"/>
      <c r="B59" s="10"/>
      <c r="F59" s="6"/>
      <c r="G59" s="6"/>
      <c r="H59" s="6"/>
      <c r="J59" s="19"/>
    </row>
    <row r="60" spans="1:10" ht="12.75" customHeight="1">
      <c r="A60" s="61"/>
      <c r="B60" s="63"/>
      <c r="F60" s="6"/>
      <c r="G60" s="6"/>
      <c r="H60" s="6"/>
      <c r="J60" s="19"/>
    </row>
    <row r="61" spans="1:10" ht="12.75" customHeight="1">
      <c r="A61" s="58"/>
      <c r="B61" s="10"/>
      <c r="F61" s="6"/>
      <c r="G61" s="6"/>
      <c r="H61" s="6"/>
      <c r="J61" s="19"/>
    </row>
    <row r="62" spans="1:10" ht="12.75" customHeight="1">
      <c r="A62" s="58"/>
      <c r="B62" s="10"/>
      <c r="F62" s="6"/>
      <c r="G62" s="6"/>
      <c r="H62" s="6"/>
      <c r="J62" s="19"/>
    </row>
    <row r="63" spans="1:10" ht="12.75" customHeight="1">
      <c r="A63" s="58"/>
      <c r="B63" s="10"/>
      <c r="F63" s="6"/>
      <c r="G63" s="6"/>
      <c r="H63" s="6"/>
      <c r="J63" s="19"/>
    </row>
    <row r="64" spans="1:10" ht="12.75" customHeight="1">
      <c r="A64" s="58"/>
      <c r="B64" s="10"/>
      <c r="F64" s="6"/>
      <c r="G64" s="6"/>
      <c r="H64" s="6"/>
      <c r="J64" s="19"/>
    </row>
    <row r="65" spans="1:10" ht="12.75" customHeight="1">
      <c r="A65" s="58"/>
      <c r="B65" s="10"/>
      <c r="F65" s="6"/>
      <c r="G65" s="6"/>
      <c r="H65" s="6"/>
      <c r="J65" s="19"/>
    </row>
    <row r="66" spans="1:10" ht="12.75" customHeight="1">
      <c r="A66" s="58"/>
      <c r="B66" s="10"/>
      <c r="F66" s="6"/>
      <c r="G66" s="6"/>
      <c r="H66" s="6"/>
      <c r="J66" s="19"/>
    </row>
    <row r="67" spans="1:10" ht="12.75" customHeight="1">
      <c r="A67" s="58"/>
      <c r="B67" s="10"/>
      <c r="J67" s="19"/>
    </row>
    <row r="68" spans="1:10" ht="12.75" customHeight="1">
      <c r="A68" s="58"/>
      <c r="B68" s="10"/>
      <c r="J68" s="19"/>
    </row>
    <row r="69" spans="1:10" ht="12.75" customHeight="1">
      <c r="A69" s="61"/>
      <c r="B69" s="62"/>
      <c r="J69" s="19"/>
    </row>
    <row r="70" spans="1:10" ht="12.75" customHeight="1">
      <c r="A70" s="61"/>
      <c r="B70" s="62"/>
      <c r="J70" s="19"/>
    </row>
    <row r="71" spans="1:10" ht="12.75" customHeight="1">
      <c r="A71" s="61"/>
      <c r="B71" s="62"/>
      <c r="J71" s="19"/>
    </row>
    <row r="72" spans="1:10" ht="12.75" customHeight="1">
      <c r="A72" s="61"/>
      <c r="B72" s="62"/>
      <c r="J72" s="19"/>
    </row>
    <row r="73" spans="1:10" ht="12.75">
      <c r="A73" s="48"/>
      <c r="B73" s="49"/>
      <c r="C73" s="73"/>
      <c r="D73" s="73"/>
      <c r="E73" s="18"/>
      <c r="F73" s="18"/>
      <c r="G73" s="18"/>
      <c r="H73" s="43"/>
      <c r="J73"/>
    </row>
    <row r="74" spans="1:10" ht="16.5" thickBot="1">
      <c r="A74" s="44" t="s">
        <v>37</v>
      </c>
      <c r="B74" s="45"/>
      <c r="C74" s="74">
        <f>SUM(C3:C73)</f>
        <v>279.18999999999994</v>
      </c>
      <c r="D74" s="74">
        <f>SUM(D3:D73)</f>
        <v>0</v>
      </c>
      <c r="E74" s="17"/>
      <c r="F74" s="17">
        <f>SUM(F42:F73)</f>
        <v>0</v>
      </c>
      <c r="G74" s="17">
        <f>SUM(G42:G73)</f>
        <v>0</v>
      </c>
      <c r="H74" s="42">
        <f>SUM(H2:H73)</f>
        <v>0</v>
      </c>
      <c r="J74"/>
    </row>
    <row r="75" spans="7:10" ht="12.75">
      <c r="G75" s="35" t="s">
        <v>10</v>
      </c>
      <c r="H75" s="114">
        <v>1454.73</v>
      </c>
      <c r="J75"/>
    </row>
    <row r="76" spans="7:10" ht="13.5" thickBot="1">
      <c r="G76" s="36"/>
      <c r="H76" s="37"/>
      <c r="J76"/>
    </row>
    <row r="77" spans="1:10" ht="13.5" customHeight="1" thickBot="1">
      <c r="A77" s="7" t="s">
        <v>44</v>
      </c>
      <c r="G77" s="38"/>
      <c r="H77" s="40"/>
      <c r="J77"/>
    </row>
    <row r="78" spans="1:10" ht="12.75" customHeight="1">
      <c r="A78" s="7"/>
      <c r="G78" s="23"/>
      <c r="H78" s="50"/>
      <c r="J78"/>
    </row>
    <row r="79" spans="1:10" ht="12.75" customHeight="1">
      <c r="A79" s="31"/>
      <c r="B79" s="32" t="s">
        <v>8</v>
      </c>
      <c r="C79" s="68"/>
      <c r="D79" s="68"/>
      <c r="E79" s="33" t="s">
        <v>40</v>
      </c>
      <c r="H79" s="51"/>
      <c r="J79"/>
    </row>
    <row r="80" spans="1:10" ht="12.75" customHeight="1">
      <c r="A80" s="33"/>
      <c r="B80" s="33" t="s">
        <v>8</v>
      </c>
      <c r="C80" s="68"/>
      <c r="D80" s="68"/>
      <c r="E80" s="33" t="s">
        <v>7</v>
      </c>
      <c r="F80" s="24"/>
      <c r="G80" s="2"/>
      <c r="J80"/>
    </row>
    <row r="81" spans="1:10" ht="12.75" customHeight="1">
      <c r="A81" s="31"/>
      <c r="B81" s="32" t="s">
        <v>1</v>
      </c>
      <c r="C81" s="68"/>
      <c r="D81" s="68"/>
      <c r="E81" s="33" t="s">
        <v>5</v>
      </c>
      <c r="F81" s="8"/>
      <c r="G81" s="11"/>
      <c r="J81"/>
    </row>
    <row r="82" spans="1:10" ht="12.75" customHeight="1">
      <c r="A82" s="31"/>
      <c r="B82" s="33" t="s">
        <v>41</v>
      </c>
      <c r="C82" s="68"/>
      <c r="D82" s="68"/>
      <c r="E82" s="32" t="s">
        <v>38</v>
      </c>
      <c r="F82" s="8"/>
      <c r="G82" s="11"/>
      <c r="J82"/>
    </row>
    <row r="83" spans="1:10" ht="12.75" customHeight="1">
      <c r="A83" s="33"/>
      <c r="B83" s="32" t="s">
        <v>1</v>
      </c>
      <c r="C83" s="68"/>
      <c r="D83" s="68"/>
      <c r="E83" s="33" t="s">
        <v>39</v>
      </c>
      <c r="F83" s="8"/>
      <c r="G83" s="4"/>
      <c r="J83"/>
    </row>
    <row r="84" spans="1:10" ht="12.75" customHeight="1">
      <c r="A84" s="33"/>
      <c r="B84" s="32"/>
      <c r="C84" s="68"/>
      <c r="D84" s="68"/>
      <c r="E84" s="33" t="s">
        <v>39</v>
      </c>
      <c r="F84" s="8"/>
      <c r="G84" s="4"/>
      <c r="J84"/>
    </row>
    <row r="85" spans="1:7" ht="12.75" customHeight="1">
      <c r="A85" s="33"/>
      <c r="B85" s="32" t="s">
        <v>1</v>
      </c>
      <c r="C85" s="68"/>
      <c r="D85" s="68"/>
      <c r="E85" s="33" t="s">
        <v>49</v>
      </c>
      <c r="F85" s="8"/>
      <c r="G85" s="4"/>
    </row>
    <row r="86" spans="1:8" ht="12.75" customHeight="1">
      <c r="A86" s="33"/>
      <c r="B86" s="32"/>
      <c r="C86" s="68"/>
      <c r="D86" s="68"/>
      <c r="E86" s="33" t="s">
        <v>9</v>
      </c>
      <c r="F86" s="54"/>
      <c r="G86" s="53"/>
      <c r="H86" s="55"/>
    </row>
    <row r="87" spans="1:7" ht="12.75" customHeight="1">
      <c r="A87" s="33"/>
      <c r="B87" s="32" t="s">
        <v>42</v>
      </c>
      <c r="C87" s="68"/>
      <c r="D87" s="68"/>
      <c r="E87" s="33" t="s">
        <v>43</v>
      </c>
      <c r="F87" s="47"/>
      <c r="G87" s="13"/>
    </row>
    <row r="88" spans="1:7" ht="13.5" customHeight="1">
      <c r="A88" s="33"/>
      <c r="B88" s="32"/>
      <c r="C88" s="68">
        <v>50</v>
      </c>
      <c r="D88" s="68"/>
      <c r="E88" s="33" t="s">
        <v>6</v>
      </c>
      <c r="G88" s="13"/>
    </row>
    <row r="89" spans="1:7" ht="12.75" customHeight="1">
      <c r="A89" s="33"/>
      <c r="B89" s="32"/>
      <c r="C89" s="68">
        <v>10</v>
      </c>
      <c r="D89" s="68"/>
      <c r="E89" s="33" t="s">
        <v>2</v>
      </c>
      <c r="F89" s="12"/>
      <c r="G89" s="13"/>
    </row>
    <row r="90" spans="1:7" ht="12.75" customHeight="1">
      <c r="A90" s="33"/>
      <c r="B90" s="32"/>
      <c r="C90" s="75">
        <f>SUM(C79:C89)</f>
        <v>60</v>
      </c>
      <c r="D90" s="75"/>
      <c r="E90" s="33"/>
      <c r="F90" s="12"/>
      <c r="G90" s="13"/>
    </row>
    <row r="91" ht="12.75" customHeight="1"/>
    <row r="92" ht="12.75" customHeight="1">
      <c r="G92" s="4"/>
    </row>
    <row r="93" spans="6:7" ht="12.75" customHeight="1">
      <c r="F93" s="8"/>
      <c r="G93" s="14"/>
    </row>
    <row r="94" ht="12.75" customHeight="1">
      <c r="A94" s="1"/>
    </row>
    <row r="95" ht="12.75" customHeight="1">
      <c r="F95" s="52"/>
    </row>
    <row r="96" ht="12.75" customHeight="1"/>
    <row r="97" ht="12.75" customHeight="1"/>
    <row r="98" ht="12.75" customHeight="1">
      <c r="E98" s="5"/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98"/>
  <sheetViews>
    <sheetView zoomScalePageLayoutView="0" workbookViewId="0" topLeftCell="A1">
      <selection activeCell="L30" sqref="L30"/>
    </sheetView>
  </sheetViews>
  <sheetFormatPr defaultColWidth="11.421875" defaultRowHeight="12.75"/>
  <cols>
    <col min="1" max="1" width="5.28125" style="0" customWidth="1"/>
    <col min="2" max="2" width="13.8515625" style="5" bestFit="1" customWidth="1"/>
    <col min="3" max="3" width="11.421875" style="69" customWidth="1"/>
    <col min="4" max="4" width="12.7109375" style="69" customWidth="1"/>
    <col min="5" max="5" width="39.8515625" style="0" bestFit="1" customWidth="1"/>
    <col min="6" max="6" width="12.421875" style="0" customWidth="1"/>
    <col min="7" max="7" width="13.421875" style="0" customWidth="1"/>
    <col min="9" max="9" width="17.7109375" style="0" customWidth="1"/>
    <col min="10" max="10" width="27.421875" style="15" customWidth="1"/>
    <col min="11" max="11" width="18.140625" style="15" customWidth="1"/>
    <col min="12" max="12" width="20.140625" style="15" customWidth="1"/>
    <col min="13" max="13" width="10.00390625" style="15" customWidth="1"/>
    <col min="14" max="20" width="11.421875" style="15" hidden="1" customWidth="1"/>
    <col min="21" max="21" width="2.421875" style="15" customWidth="1"/>
    <col min="22" max="27" width="11.421875" style="15" customWidth="1"/>
  </cols>
  <sheetData>
    <row r="1" spans="1:13" ht="26.25" thickBot="1">
      <c r="A1" s="64" t="s">
        <v>34</v>
      </c>
      <c r="B1" s="65" t="s">
        <v>35</v>
      </c>
      <c r="C1" s="70" t="s">
        <v>45</v>
      </c>
      <c r="D1" s="71" t="s">
        <v>44</v>
      </c>
      <c r="E1" s="66" t="s">
        <v>36</v>
      </c>
      <c r="F1" s="67" t="s">
        <v>46</v>
      </c>
      <c r="G1" s="67" t="s">
        <v>47</v>
      </c>
      <c r="H1" s="67" t="s">
        <v>48</v>
      </c>
      <c r="J1" s="67" t="s">
        <v>12</v>
      </c>
      <c r="K1" s="81" t="s">
        <v>13</v>
      </c>
      <c r="L1" s="82">
        <f>mai!L20+6.6</f>
        <v>25.24000000000001</v>
      </c>
      <c r="M1" s="105"/>
    </row>
    <row r="2" spans="1:27" s="2" customFormat="1" ht="12.75">
      <c r="A2" s="58"/>
      <c r="B2" s="10"/>
      <c r="C2" s="59"/>
      <c r="D2" s="69"/>
      <c r="F2" s="46"/>
      <c r="G2" s="56"/>
      <c r="H2" s="16"/>
      <c r="I2"/>
      <c r="K2" s="22"/>
      <c r="L2" s="106"/>
      <c r="M2" s="10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2" customFormat="1" ht="12.75">
      <c r="A3" s="58"/>
      <c r="B3" s="10"/>
      <c r="C3" s="69"/>
      <c r="D3" s="69"/>
      <c r="E3" s="6"/>
      <c r="F3" s="6"/>
      <c r="G3" s="6"/>
      <c r="H3" s="6"/>
      <c r="I3"/>
      <c r="J3" s="108"/>
      <c r="K3" s="107"/>
      <c r="L3" s="106"/>
      <c r="M3" s="107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2" customFormat="1" ht="12.75">
      <c r="A4" s="10"/>
      <c r="B4" s="10">
        <v>39969</v>
      </c>
      <c r="C4" s="119"/>
      <c r="E4" s="123" t="s">
        <v>71</v>
      </c>
      <c r="H4" s="16"/>
      <c r="I4" s="21"/>
      <c r="J4" s="108"/>
      <c r="K4" s="107"/>
      <c r="L4" s="106"/>
      <c r="M4" s="107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" customFormat="1" ht="12.75">
      <c r="A5" s="10"/>
      <c r="B5" s="10">
        <v>39972</v>
      </c>
      <c r="C5" s="119">
        <v>22.85</v>
      </c>
      <c r="E5" s="123" t="s">
        <v>69</v>
      </c>
      <c r="H5" s="16"/>
      <c r="I5" s="21"/>
      <c r="J5" s="108"/>
      <c r="K5" s="107"/>
      <c r="L5" s="106"/>
      <c r="M5" s="107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" customFormat="1" ht="12.75">
      <c r="A6" s="10"/>
      <c r="B6" s="10">
        <v>39972</v>
      </c>
      <c r="C6" s="119">
        <v>14.5</v>
      </c>
      <c r="E6" s="123" t="s">
        <v>80</v>
      </c>
      <c r="H6" s="16"/>
      <c r="I6" s="21"/>
      <c r="J6" s="108"/>
      <c r="K6" s="110"/>
      <c r="L6" s="106"/>
      <c r="M6" s="10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" customFormat="1" ht="12.75">
      <c r="A7" s="10"/>
      <c r="B7" s="10">
        <v>39978</v>
      </c>
      <c r="C7" s="119">
        <f>3.4*2</f>
        <v>6.8</v>
      </c>
      <c r="E7" s="123" t="s">
        <v>93</v>
      </c>
      <c r="F7" s="46"/>
      <c r="G7" s="46"/>
      <c r="I7" s="21"/>
      <c r="J7" s="108"/>
      <c r="K7" s="110"/>
      <c r="L7" s="106"/>
      <c r="M7" s="107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2" customFormat="1" ht="12.75">
      <c r="A8" s="10"/>
      <c r="B8" s="10">
        <v>39978</v>
      </c>
      <c r="C8" s="119">
        <v>6.4</v>
      </c>
      <c r="E8" s="123" t="s">
        <v>94</v>
      </c>
      <c r="G8" s="76"/>
      <c r="H8" s="16"/>
      <c r="I8"/>
      <c r="J8" s="108"/>
      <c r="K8" s="110"/>
      <c r="L8" s="106"/>
      <c r="M8" s="107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2" customFormat="1" ht="12.75">
      <c r="A9" s="58"/>
      <c r="B9" s="10">
        <v>39974</v>
      </c>
      <c r="C9" s="119">
        <v>32.3</v>
      </c>
      <c r="E9" s="123" t="s">
        <v>67</v>
      </c>
      <c r="H9" s="16"/>
      <c r="I9"/>
      <c r="J9" s="108"/>
      <c r="K9" s="110"/>
      <c r="L9" s="106"/>
      <c r="M9" s="107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2" customFormat="1" ht="12.75">
      <c r="A10" s="58"/>
      <c r="B10" s="10">
        <v>39972</v>
      </c>
      <c r="C10" s="119">
        <v>11.8</v>
      </c>
      <c r="E10" s="123" t="s">
        <v>58</v>
      </c>
      <c r="F10" s="13"/>
      <c r="H10" s="16"/>
      <c r="I10"/>
      <c r="J10" s="108"/>
      <c r="K10" s="107"/>
      <c r="L10" s="106"/>
      <c r="M10" s="107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2" customFormat="1" ht="12.75">
      <c r="A11" s="60"/>
      <c r="B11" s="10">
        <v>39970</v>
      </c>
      <c r="C11" s="119">
        <v>17.49</v>
      </c>
      <c r="E11" s="123" t="s">
        <v>95</v>
      </c>
      <c r="F11" s="13"/>
      <c r="G11" s="76"/>
      <c r="H11" s="16"/>
      <c r="I11"/>
      <c r="J11" s="113"/>
      <c r="K11" s="110"/>
      <c r="L11" s="106"/>
      <c r="M11" s="107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2" customFormat="1" ht="12.75">
      <c r="A12" s="60"/>
      <c r="B12" s="10">
        <v>39970</v>
      </c>
      <c r="E12" s="124" t="s">
        <v>96</v>
      </c>
      <c r="H12" s="16"/>
      <c r="I12"/>
      <c r="J12" s="108"/>
      <c r="K12" s="107"/>
      <c r="L12" s="106"/>
      <c r="M12" s="107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2" customFormat="1" ht="12.75">
      <c r="A13" s="60"/>
      <c r="B13" s="10">
        <v>39983</v>
      </c>
      <c r="C13" s="119">
        <v>66.35</v>
      </c>
      <c r="E13" s="125" t="s">
        <v>58</v>
      </c>
      <c r="J13" s="119">
        <f>2.89+2.89+0.69+1.09</f>
        <v>7.5600000000000005</v>
      </c>
      <c r="K13" s="107">
        <v>3.8</v>
      </c>
      <c r="L13" s="106">
        <f>L1-K13</f>
        <v>21.44000000000001</v>
      </c>
      <c r="M13" s="107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2" customFormat="1" ht="12.75">
      <c r="A14" s="58"/>
      <c r="B14" s="10">
        <v>39983</v>
      </c>
      <c r="C14" s="34">
        <v>30</v>
      </c>
      <c r="D14"/>
      <c r="E14" s="125" t="s">
        <v>98</v>
      </c>
      <c r="F14" s="13"/>
      <c r="G14" s="76"/>
      <c r="H14" s="16"/>
      <c r="I14"/>
      <c r="J14" s="108"/>
      <c r="K14" s="107"/>
      <c r="L14" s="106"/>
      <c r="M14" s="107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2" customFormat="1" ht="12.75">
      <c r="A15" s="58"/>
      <c r="B15" s="10">
        <v>39983</v>
      </c>
      <c r="C15" s="72">
        <v>25</v>
      </c>
      <c r="D15"/>
      <c r="E15" s="125" t="s">
        <v>99</v>
      </c>
      <c r="F15" s="78"/>
      <c r="G15" s="13"/>
      <c r="I15"/>
      <c r="J15" s="108"/>
      <c r="K15" s="107"/>
      <c r="L15" s="106"/>
      <c r="M15" s="107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2" customFormat="1" ht="12.75">
      <c r="A16" s="58"/>
      <c r="B16" s="10"/>
      <c r="C16" s="119">
        <v>5.49</v>
      </c>
      <c r="E16" s="125" t="s">
        <v>104</v>
      </c>
      <c r="H16" s="16"/>
      <c r="I16" s="21"/>
      <c r="J16" s="108"/>
      <c r="K16" s="107"/>
      <c r="L16" s="106"/>
      <c r="M16" s="107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2" customFormat="1" ht="12.75">
      <c r="A17" s="58"/>
      <c r="B17" s="10">
        <v>39984</v>
      </c>
      <c r="C17" s="115">
        <v>16.79</v>
      </c>
      <c r="E17" s="125" t="s">
        <v>105</v>
      </c>
      <c r="F17" s="46"/>
      <c r="G17" s="22"/>
      <c r="H17" s="16"/>
      <c r="I17"/>
      <c r="J17" s="108"/>
      <c r="K17" s="107"/>
      <c r="L17" s="106"/>
      <c r="M17" s="107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2" customFormat="1" ht="12.75">
      <c r="A18" s="58"/>
      <c r="B18" s="10">
        <v>39980</v>
      </c>
      <c r="C18" s="122">
        <v>17.71</v>
      </c>
      <c r="E18" s="125" t="s">
        <v>53</v>
      </c>
      <c r="F18" s="78"/>
      <c r="G18" s="13"/>
      <c r="I18"/>
      <c r="J18" s="108"/>
      <c r="K18" s="108"/>
      <c r="L18" s="106"/>
      <c r="M18" s="107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2" customFormat="1" ht="12.75">
      <c r="A19" s="58"/>
      <c r="B19" s="10"/>
      <c r="C19" s="122"/>
      <c r="E19" s="123"/>
      <c r="H19" s="16"/>
      <c r="I19" s="21"/>
      <c r="J19" s="108"/>
      <c r="K19" s="107"/>
      <c r="L19" s="106"/>
      <c r="M19" s="107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2" customFormat="1" ht="12.75">
      <c r="A20" s="58"/>
      <c r="B20" s="10"/>
      <c r="C20" s="122"/>
      <c r="E20" s="123"/>
      <c r="H20" s="16"/>
      <c r="I20"/>
      <c r="J20" s="108"/>
      <c r="K20" s="107"/>
      <c r="L20" s="106"/>
      <c r="M20" s="107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2" customFormat="1" ht="12.75">
      <c r="A21" s="58"/>
      <c r="B21" s="10"/>
      <c r="L21" s="106"/>
      <c r="M21" s="107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2" customFormat="1" ht="12.75">
      <c r="A22" s="58"/>
      <c r="B22" s="10"/>
      <c r="L22" s="106"/>
      <c r="M22" s="107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2" customFormat="1" ht="12.75">
      <c r="A23" s="58"/>
      <c r="B23" s="10"/>
      <c r="L23" s="106"/>
      <c r="M23" s="107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2" customFormat="1" ht="12.75">
      <c r="A24" s="58"/>
      <c r="B24" s="10"/>
      <c r="L24" s="106"/>
      <c r="M24" s="107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2" customFormat="1" ht="12.75">
      <c r="A25" s="58"/>
      <c r="B25" s="10"/>
      <c r="L25" s="106"/>
      <c r="M25" s="107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2" customFormat="1" ht="12.75">
      <c r="A26" s="58"/>
      <c r="B26" s="10">
        <v>39990</v>
      </c>
      <c r="C26" s="2">
        <v>84.31</v>
      </c>
      <c r="E26" s="2" t="s">
        <v>103</v>
      </c>
      <c r="J26" s="2">
        <f>0.75+2.89</f>
        <v>3.64</v>
      </c>
      <c r="K26" s="2">
        <f>J26/2</f>
        <v>1.82</v>
      </c>
      <c r="L26" s="106">
        <f>L13-K26</f>
        <v>19.620000000000008</v>
      </c>
      <c r="M26" s="107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2" customFormat="1" ht="12.75">
      <c r="A27" s="58"/>
      <c r="B27" s="10">
        <v>39990</v>
      </c>
      <c r="C27" s="2">
        <v>49.9</v>
      </c>
      <c r="E27" s="2" t="s">
        <v>97</v>
      </c>
      <c r="L27" s="106"/>
      <c r="M27" s="10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2" customFormat="1" ht="12.75">
      <c r="A28" s="58"/>
      <c r="B28" s="10">
        <v>39991</v>
      </c>
      <c r="C28" s="2">
        <v>56.85</v>
      </c>
      <c r="E28" s="2" t="s">
        <v>58</v>
      </c>
      <c r="L28" s="106"/>
      <c r="M28" s="107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2" customFormat="1" ht="12.75">
      <c r="A29" s="58"/>
      <c r="B29" s="10">
        <v>39993</v>
      </c>
      <c r="C29" s="2">
        <v>21.85</v>
      </c>
      <c r="E29" s="2" t="s">
        <v>53</v>
      </c>
      <c r="J29" s="2">
        <f>2.19+1.99+2.89+2.19+0.99</f>
        <v>10.25</v>
      </c>
      <c r="K29" s="2">
        <f>J29/2</f>
        <v>5.125</v>
      </c>
      <c r="L29" s="106">
        <f>L26-K29</f>
        <v>14.495000000000008</v>
      </c>
      <c r="M29" s="107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2" customFormat="1" ht="12.75">
      <c r="A30" s="58"/>
      <c r="B30" s="10"/>
      <c r="L30" s="106"/>
      <c r="M30" s="107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2" customFormat="1" ht="12.75">
      <c r="A31" s="58"/>
      <c r="B31" s="10"/>
      <c r="C31" s="6"/>
      <c r="E31" s="116"/>
      <c r="F31" s="46"/>
      <c r="G31" s="46"/>
      <c r="H31" s="16"/>
      <c r="I31"/>
      <c r="J31" s="108"/>
      <c r="K31" s="108"/>
      <c r="L31" s="106"/>
      <c r="M31" s="107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2" customFormat="1" ht="12.75">
      <c r="A32" s="58"/>
      <c r="B32" s="10"/>
      <c r="C32" s="6"/>
      <c r="E32" s="116"/>
      <c r="F32" s="20"/>
      <c r="G32" s="46"/>
      <c r="H32" s="16"/>
      <c r="I32"/>
      <c r="J32" s="108"/>
      <c r="K32" s="107"/>
      <c r="L32" s="106"/>
      <c r="M32" s="107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13" ht="12.75">
      <c r="A33" s="58"/>
      <c r="B33" s="10"/>
      <c r="C33" s="6"/>
      <c r="D33" s="2"/>
      <c r="E33" s="6"/>
      <c r="F33" s="6"/>
      <c r="G33" s="6"/>
      <c r="H33" s="16"/>
      <c r="J33" s="112"/>
      <c r="K33" s="105"/>
      <c r="L33" s="106"/>
      <c r="M33" s="105"/>
    </row>
    <row r="34" spans="1:13" ht="12.75">
      <c r="A34" s="58"/>
      <c r="B34" s="10"/>
      <c r="C34" s="59"/>
      <c r="E34" s="116"/>
      <c r="F34" s="2"/>
      <c r="G34" s="76"/>
      <c r="H34" s="16"/>
      <c r="J34" s="112"/>
      <c r="K34" s="105"/>
      <c r="L34" s="106"/>
      <c r="M34" s="105"/>
    </row>
    <row r="35" spans="1:13" ht="12.75">
      <c r="A35" s="58"/>
      <c r="B35" s="10"/>
      <c r="C35" s="72"/>
      <c r="D35" s="59"/>
      <c r="E35" s="116"/>
      <c r="F35" s="13"/>
      <c r="G35" s="76"/>
      <c r="H35" s="16"/>
      <c r="J35" s="108"/>
      <c r="K35" s="105"/>
      <c r="L35" s="106"/>
      <c r="M35" s="105"/>
    </row>
    <row r="36" spans="1:13" ht="12.75">
      <c r="A36" s="58"/>
      <c r="B36" s="10"/>
      <c r="C36" s="72"/>
      <c r="D36" s="2"/>
      <c r="E36" s="20"/>
      <c r="F36" s="6"/>
      <c r="G36" s="77"/>
      <c r="H36" s="1"/>
      <c r="J36" s="112"/>
      <c r="K36" s="105"/>
      <c r="L36" s="106"/>
      <c r="M36" s="105"/>
    </row>
    <row r="37" spans="1:13" ht="12.75">
      <c r="A37" s="58"/>
      <c r="B37" s="10"/>
      <c r="E37" s="20"/>
      <c r="F37" s="57"/>
      <c r="G37" s="6"/>
      <c r="J37" s="112"/>
      <c r="K37" s="105"/>
      <c r="L37" s="106"/>
      <c r="M37" s="105"/>
    </row>
    <row r="38" spans="1:13" ht="12.75">
      <c r="A38" s="58"/>
      <c r="B38" s="10"/>
      <c r="C38" s="2"/>
      <c r="D38" s="2"/>
      <c r="E38" s="2"/>
      <c r="F38" s="13"/>
      <c r="G38" s="77"/>
      <c r="H38" s="16"/>
      <c r="J38" s="112"/>
      <c r="K38" s="105"/>
      <c r="L38" s="106"/>
      <c r="M38" s="105"/>
    </row>
    <row r="39" spans="1:10" ht="12.75">
      <c r="A39" s="58"/>
      <c r="B39" s="10"/>
      <c r="C39" s="72"/>
      <c r="D39" s="59"/>
      <c r="E39" s="20"/>
      <c r="F39" s="6"/>
      <c r="G39" s="6"/>
      <c r="H39" s="16"/>
      <c r="J39"/>
    </row>
    <row r="40" spans="1:10" ht="12.75">
      <c r="A40" s="58"/>
      <c r="B40" s="10"/>
      <c r="E40" s="20"/>
      <c r="F40" s="13"/>
      <c r="G40" s="16"/>
      <c r="H40" s="16"/>
      <c r="J40"/>
    </row>
    <row r="41" spans="1:10" ht="12.75">
      <c r="A41" s="58"/>
      <c r="B41" s="63"/>
      <c r="E41" s="20"/>
      <c r="F41" s="13"/>
      <c r="G41" s="16"/>
      <c r="H41" s="16"/>
      <c r="J41"/>
    </row>
    <row r="42" spans="1:10" ht="12.75">
      <c r="A42" s="58"/>
      <c r="B42" s="10"/>
      <c r="F42" s="13"/>
      <c r="G42" s="16"/>
      <c r="H42" s="16"/>
      <c r="J42"/>
    </row>
    <row r="43" spans="1:27" ht="12.75" customHeight="1">
      <c r="A43" s="58"/>
      <c r="B43" s="10"/>
      <c r="F43" s="13"/>
      <c r="G43" s="16"/>
      <c r="H43" s="16"/>
      <c r="J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.75" customHeight="1">
      <c r="A44" s="58"/>
      <c r="B44" s="10"/>
      <c r="F44" s="13"/>
      <c r="H44" s="16"/>
      <c r="J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2.75" customHeight="1">
      <c r="A45" s="58"/>
      <c r="B45" s="10"/>
      <c r="F45" s="13"/>
      <c r="G45" s="16"/>
      <c r="H45" s="16"/>
      <c r="J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2.75" customHeight="1">
      <c r="A46" s="58"/>
      <c r="B46" s="10"/>
      <c r="F46" s="13"/>
      <c r="G46" s="16"/>
      <c r="H46" s="16"/>
      <c r="J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.75" customHeight="1">
      <c r="A47" s="60"/>
      <c r="B47" s="10"/>
      <c r="F47" s="13"/>
      <c r="G47" s="16"/>
      <c r="H47" s="16"/>
      <c r="J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10" ht="12.75" customHeight="1">
      <c r="A48" s="58"/>
      <c r="B48" s="10"/>
      <c r="F48" s="78"/>
      <c r="G48" s="6"/>
      <c r="H48" s="6"/>
      <c r="J48" s="19"/>
    </row>
    <row r="49" spans="1:10" ht="12.75" customHeight="1">
      <c r="A49" s="58"/>
      <c r="B49" s="63"/>
      <c r="F49" s="6"/>
      <c r="G49" s="6"/>
      <c r="H49" s="6"/>
      <c r="J49" s="19"/>
    </row>
    <row r="50" spans="1:10" ht="12.75" customHeight="1">
      <c r="A50" s="60"/>
      <c r="B50" s="10"/>
      <c r="F50" s="6"/>
      <c r="G50" s="6"/>
      <c r="H50" s="6"/>
      <c r="J50" s="19"/>
    </row>
    <row r="51" spans="1:10" ht="12.75" customHeight="1">
      <c r="A51" s="60"/>
      <c r="B51" s="10"/>
      <c r="H51" s="6"/>
      <c r="J51" s="19"/>
    </row>
    <row r="52" spans="1:10" ht="12.75" customHeight="1">
      <c r="A52" s="60"/>
      <c r="B52" s="10"/>
      <c r="F52" s="78"/>
      <c r="G52" s="6"/>
      <c r="H52" s="6"/>
      <c r="J52" s="19"/>
    </row>
    <row r="53" spans="1:7" ht="12.75">
      <c r="A53" s="60"/>
      <c r="B53" s="10"/>
      <c r="C53" s="72"/>
      <c r="D53" s="72"/>
      <c r="E53" s="6"/>
      <c r="F53" s="6"/>
      <c r="G53" s="6"/>
    </row>
    <row r="54" spans="1:5" ht="12.75">
      <c r="A54" s="60"/>
      <c r="B54" s="63"/>
      <c r="E54" s="6"/>
    </row>
    <row r="55" spans="1:2" ht="12.75">
      <c r="A55" s="3"/>
      <c r="B55" s="63"/>
    </row>
    <row r="56" spans="1:10" ht="12.75" customHeight="1">
      <c r="A56" s="61"/>
      <c r="B56" s="10"/>
      <c r="E56" s="6"/>
      <c r="H56" s="6"/>
      <c r="J56" s="19"/>
    </row>
    <row r="57" spans="1:10" ht="12.75" customHeight="1">
      <c r="A57" s="61"/>
      <c r="B57" s="10"/>
      <c r="H57" s="6"/>
      <c r="J57" s="19"/>
    </row>
    <row r="58" spans="1:10" ht="12.75" customHeight="1">
      <c r="A58" s="61"/>
      <c r="B58" s="62"/>
      <c r="F58" s="6"/>
      <c r="G58" s="6"/>
      <c r="H58" s="6"/>
      <c r="J58" s="19"/>
    </row>
    <row r="59" spans="1:10" ht="12.75" customHeight="1">
      <c r="A59" s="58"/>
      <c r="B59" s="10"/>
      <c r="F59" s="6"/>
      <c r="G59" s="6"/>
      <c r="H59" s="6"/>
      <c r="J59" s="19"/>
    </row>
    <row r="60" spans="1:10" ht="12.75" customHeight="1">
      <c r="A60" s="61"/>
      <c r="B60" s="63"/>
      <c r="F60" s="6"/>
      <c r="G60" s="6"/>
      <c r="H60" s="6"/>
      <c r="J60" s="19"/>
    </row>
    <row r="61" spans="1:10" ht="12.75" customHeight="1">
      <c r="A61" s="58"/>
      <c r="B61" s="10"/>
      <c r="F61" s="6"/>
      <c r="G61" s="6"/>
      <c r="H61" s="6"/>
      <c r="J61" s="19"/>
    </row>
    <row r="62" spans="1:10" ht="12.75" customHeight="1">
      <c r="A62" s="58"/>
      <c r="B62" s="10"/>
      <c r="F62" s="6"/>
      <c r="G62" s="6"/>
      <c r="H62" s="6"/>
      <c r="J62" s="19"/>
    </row>
    <row r="63" spans="1:10" ht="12.75" customHeight="1">
      <c r="A63" s="58"/>
      <c r="B63" s="10"/>
      <c r="F63" s="6"/>
      <c r="G63" s="6"/>
      <c r="H63" s="6"/>
      <c r="J63" s="19"/>
    </row>
    <row r="64" spans="1:10" ht="12.75" customHeight="1">
      <c r="A64" s="58"/>
      <c r="B64" s="10"/>
      <c r="F64" s="6"/>
      <c r="G64" s="6"/>
      <c r="H64" s="6"/>
      <c r="J64" s="19"/>
    </row>
    <row r="65" spans="1:10" ht="12.75" customHeight="1">
      <c r="A65" s="58"/>
      <c r="B65" s="10"/>
      <c r="F65" s="6"/>
      <c r="G65" s="6"/>
      <c r="H65" s="6"/>
      <c r="J65" s="19"/>
    </row>
    <row r="66" spans="1:10" ht="12.75" customHeight="1">
      <c r="A66" s="58"/>
      <c r="B66" s="10"/>
      <c r="F66" s="6"/>
      <c r="G66" s="6"/>
      <c r="H66" s="6"/>
      <c r="J66" s="19"/>
    </row>
    <row r="67" spans="1:10" ht="12.75" customHeight="1">
      <c r="A67" s="58"/>
      <c r="B67" s="10"/>
      <c r="J67" s="19"/>
    </row>
    <row r="68" spans="1:10" ht="12.75" customHeight="1">
      <c r="A68" s="58"/>
      <c r="B68" s="10"/>
      <c r="J68" s="19"/>
    </row>
    <row r="69" spans="1:10" ht="12.75" customHeight="1">
      <c r="A69" s="61"/>
      <c r="B69" s="62"/>
      <c r="J69" s="19"/>
    </row>
    <row r="70" spans="1:10" ht="12.75" customHeight="1">
      <c r="A70" s="61"/>
      <c r="B70" s="62"/>
      <c r="J70" s="19"/>
    </row>
    <row r="71" spans="1:10" ht="12.75" customHeight="1">
      <c r="A71" s="61"/>
      <c r="B71" s="62"/>
      <c r="J71" s="19"/>
    </row>
    <row r="72" spans="1:10" ht="12.75" customHeight="1">
      <c r="A72" s="61"/>
      <c r="B72" s="62"/>
      <c r="J72" s="19"/>
    </row>
    <row r="73" spans="1:10" ht="12.75">
      <c r="A73" s="48"/>
      <c r="B73" s="49"/>
      <c r="C73" s="73"/>
      <c r="D73" s="73"/>
      <c r="E73" s="18"/>
      <c r="F73" s="18"/>
      <c r="G73" s="18"/>
      <c r="H73" s="43"/>
      <c r="J73"/>
    </row>
    <row r="74" spans="1:10" ht="16.5" thickBot="1">
      <c r="A74" s="44" t="s">
        <v>37</v>
      </c>
      <c r="B74" s="45"/>
      <c r="C74" s="74">
        <f>SUM(C3:C73)</f>
        <v>486.39</v>
      </c>
      <c r="D74" s="74">
        <f>SUM(D3:D73)</f>
        <v>0</v>
      </c>
      <c r="E74" s="17"/>
      <c r="F74" s="17">
        <f>SUM(F40:F73)</f>
        <v>0</v>
      </c>
      <c r="G74" s="17">
        <f>SUM(G40:G73)</f>
        <v>0</v>
      </c>
      <c r="H74" s="42">
        <f>SUM(H2:H73)</f>
        <v>0</v>
      </c>
      <c r="J74"/>
    </row>
    <row r="75" spans="7:10" ht="12.75">
      <c r="G75" s="35" t="s">
        <v>10</v>
      </c>
      <c r="H75" s="114">
        <v>1454.73</v>
      </c>
      <c r="J75"/>
    </row>
    <row r="76" spans="7:10" ht="13.5" thickBot="1">
      <c r="G76" s="36"/>
      <c r="H76" s="37"/>
      <c r="J76"/>
    </row>
    <row r="77" spans="1:10" ht="13.5" customHeight="1" thickBot="1">
      <c r="A77" s="7" t="s">
        <v>44</v>
      </c>
      <c r="G77" s="38"/>
      <c r="H77" s="40"/>
      <c r="J77"/>
    </row>
    <row r="78" spans="1:10" ht="12.75" customHeight="1">
      <c r="A78" s="7"/>
      <c r="G78" s="23"/>
      <c r="H78" s="50"/>
      <c r="J78"/>
    </row>
    <row r="79" spans="1:10" ht="12.75" customHeight="1">
      <c r="A79" s="31"/>
      <c r="B79" s="32" t="s">
        <v>8</v>
      </c>
      <c r="C79" s="68"/>
      <c r="D79" s="68"/>
      <c r="E79" s="33" t="s">
        <v>40</v>
      </c>
      <c r="H79" s="51"/>
      <c r="J79"/>
    </row>
    <row r="80" spans="1:10" ht="12.75" customHeight="1">
      <c r="A80" s="33"/>
      <c r="B80" s="33" t="s">
        <v>8</v>
      </c>
      <c r="C80" s="68"/>
      <c r="D80" s="68"/>
      <c r="E80" s="33" t="s">
        <v>7</v>
      </c>
      <c r="F80" s="24"/>
      <c r="G80" s="2"/>
      <c r="J80"/>
    </row>
    <row r="81" spans="1:10" ht="12.75" customHeight="1">
      <c r="A81" s="31"/>
      <c r="B81" s="32" t="s">
        <v>1</v>
      </c>
      <c r="C81" s="68"/>
      <c r="D81" s="68"/>
      <c r="E81" s="33" t="s">
        <v>5</v>
      </c>
      <c r="F81" s="8"/>
      <c r="G81" s="11"/>
      <c r="J81"/>
    </row>
    <row r="82" spans="1:10" ht="12.75" customHeight="1">
      <c r="A82" s="31"/>
      <c r="B82" s="33" t="s">
        <v>41</v>
      </c>
      <c r="C82" s="68"/>
      <c r="D82" s="68"/>
      <c r="E82" s="32" t="s">
        <v>38</v>
      </c>
      <c r="F82" s="8"/>
      <c r="G82" s="11"/>
      <c r="J82"/>
    </row>
    <row r="83" spans="1:10" ht="12.75" customHeight="1">
      <c r="A83" s="33"/>
      <c r="B83" s="32" t="s">
        <v>1</v>
      </c>
      <c r="C83" s="68"/>
      <c r="D83" s="68"/>
      <c r="E83" s="33" t="s">
        <v>39</v>
      </c>
      <c r="F83" s="8"/>
      <c r="G83" s="4"/>
      <c r="J83"/>
    </row>
    <row r="84" spans="1:10" ht="12.75" customHeight="1">
      <c r="A84" s="33"/>
      <c r="B84" s="32"/>
      <c r="C84" s="68"/>
      <c r="D84" s="68"/>
      <c r="E84" s="33" t="s">
        <v>39</v>
      </c>
      <c r="F84" s="8"/>
      <c r="G84" s="4"/>
      <c r="J84"/>
    </row>
    <row r="85" spans="1:7" ht="12.75" customHeight="1">
      <c r="A85" s="33"/>
      <c r="B85" s="32" t="s">
        <v>1</v>
      </c>
      <c r="C85" s="68"/>
      <c r="D85" s="68"/>
      <c r="E85" s="33" t="s">
        <v>49</v>
      </c>
      <c r="F85" s="8"/>
      <c r="G85" s="4"/>
    </row>
    <row r="86" spans="1:8" ht="12.75" customHeight="1">
      <c r="A86" s="33"/>
      <c r="B86" s="32"/>
      <c r="C86" s="68"/>
      <c r="D86" s="68"/>
      <c r="E86" s="33" t="s">
        <v>9</v>
      </c>
      <c r="F86" s="54"/>
      <c r="G86" s="53"/>
      <c r="H86" s="55"/>
    </row>
    <row r="87" spans="1:7" ht="12.75" customHeight="1">
      <c r="A87" s="33"/>
      <c r="B87" s="32" t="s">
        <v>42</v>
      </c>
      <c r="C87" s="68"/>
      <c r="D87" s="68"/>
      <c r="E87" s="33" t="s">
        <v>43</v>
      </c>
      <c r="F87" s="47"/>
      <c r="G87" s="13"/>
    </row>
    <row r="88" spans="1:7" ht="13.5" customHeight="1">
      <c r="A88" s="33"/>
      <c r="B88" s="32"/>
      <c r="C88" s="68">
        <v>50</v>
      </c>
      <c r="D88" s="68"/>
      <c r="E88" s="33" t="s">
        <v>6</v>
      </c>
      <c r="G88" s="13"/>
    </row>
    <row r="89" spans="1:7" ht="12.75" customHeight="1">
      <c r="A89" s="33"/>
      <c r="B89" s="32"/>
      <c r="C89" s="68">
        <v>10</v>
      </c>
      <c r="D89" s="68"/>
      <c r="E89" s="33" t="s">
        <v>2</v>
      </c>
      <c r="F89" s="12"/>
      <c r="G89" s="13"/>
    </row>
    <row r="90" spans="1:7" ht="12.75" customHeight="1">
      <c r="A90" s="33"/>
      <c r="B90" s="32"/>
      <c r="C90" s="75">
        <f>SUM(C79:C89)</f>
        <v>60</v>
      </c>
      <c r="D90" s="75"/>
      <c r="E90" s="33"/>
      <c r="F90" s="12"/>
      <c r="G90" s="13"/>
    </row>
    <row r="91" ht="12.75" customHeight="1"/>
    <row r="92" ht="12.75" customHeight="1">
      <c r="G92" s="4"/>
    </row>
    <row r="93" spans="6:7" ht="12.75" customHeight="1">
      <c r="F93" s="8"/>
      <c r="G93" s="14"/>
    </row>
    <row r="94" ht="12.75" customHeight="1">
      <c r="A94" s="1"/>
    </row>
    <row r="95" ht="12.75" customHeight="1">
      <c r="F95" s="52"/>
    </row>
    <row r="96" ht="12.75" customHeight="1"/>
    <row r="97" ht="12.75" customHeight="1"/>
    <row r="98" ht="12.75" customHeight="1">
      <c r="E98" s="5"/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98"/>
  <sheetViews>
    <sheetView zoomScalePageLayoutView="0" workbookViewId="0" topLeftCell="A1">
      <selection activeCell="L2" sqref="L2"/>
    </sheetView>
  </sheetViews>
  <sheetFormatPr defaultColWidth="11.421875" defaultRowHeight="12.75"/>
  <cols>
    <col min="1" max="1" width="5.28125" style="0" customWidth="1"/>
    <col min="2" max="2" width="13.8515625" style="5" bestFit="1" customWidth="1"/>
    <col min="3" max="3" width="11.421875" style="69" customWidth="1"/>
    <col min="4" max="4" width="12.7109375" style="69" customWidth="1"/>
    <col min="5" max="5" width="39.8515625" style="0" bestFit="1" customWidth="1"/>
    <col min="6" max="6" width="12.421875" style="0" customWidth="1"/>
    <col min="7" max="7" width="13.421875" style="0" customWidth="1"/>
    <col min="9" max="9" width="17.7109375" style="0" customWidth="1"/>
    <col min="10" max="10" width="27.421875" style="15" customWidth="1"/>
    <col min="11" max="11" width="18.140625" style="15" customWidth="1"/>
    <col min="12" max="12" width="20.140625" style="15" customWidth="1"/>
    <col min="13" max="13" width="10.00390625" style="15" customWidth="1"/>
    <col min="14" max="20" width="11.421875" style="15" hidden="1" customWidth="1"/>
    <col min="21" max="21" width="2.421875" style="15" customWidth="1"/>
    <col min="22" max="27" width="11.421875" style="15" customWidth="1"/>
  </cols>
  <sheetData>
    <row r="1" spans="1:13" ht="26.25" thickBot="1">
      <c r="A1" s="64" t="s">
        <v>34</v>
      </c>
      <c r="B1" s="65" t="s">
        <v>35</v>
      </c>
      <c r="C1" s="70" t="s">
        <v>45</v>
      </c>
      <c r="D1" s="71" t="s">
        <v>44</v>
      </c>
      <c r="E1" s="66" t="s">
        <v>36</v>
      </c>
      <c r="F1" s="67" t="s">
        <v>46</v>
      </c>
      <c r="G1" s="67" t="s">
        <v>47</v>
      </c>
      <c r="H1" s="67" t="s">
        <v>48</v>
      </c>
      <c r="J1" s="67" t="s">
        <v>12</v>
      </c>
      <c r="K1" s="81" t="s">
        <v>13</v>
      </c>
      <c r="L1" s="82">
        <f>31.73+10-2.8-6.8</f>
        <v>32.13000000000001</v>
      </c>
      <c r="M1" s="105"/>
    </row>
    <row r="2" spans="1:27" s="2" customFormat="1" ht="12.75">
      <c r="A2" s="58"/>
      <c r="B2" s="10"/>
      <c r="C2" s="59"/>
      <c r="D2" s="69"/>
      <c r="F2" s="46"/>
      <c r="G2" s="56"/>
      <c r="H2" s="16"/>
      <c r="I2"/>
      <c r="K2" s="22"/>
      <c r="L2" s="106"/>
      <c r="M2" s="10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2" customFormat="1" ht="12.75">
      <c r="A3" s="58"/>
      <c r="B3" s="10">
        <v>39935</v>
      </c>
      <c r="C3" s="69">
        <v>2.06</v>
      </c>
      <c r="D3" s="69"/>
      <c r="E3" s="6" t="s">
        <v>72</v>
      </c>
      <c r="F3" s="6"/>
      <c r="G3" s="6"/>
      <c r="H3" s="6"/>
      <c r="I3"/>
      <c r="J3" s="108"/>
      <c r="K3" s="107"/>
      <c r="L3" s="106"/>
      <c r="M3" s="107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2" customFormat="1" ht="12.75">
      <c r="A4" s="10"/>
      <c r="B4" s="10">
        <v>39935</v>
      </c>
      <c r="C4" s="69"/>
      <c r="D4" s="69"/>
      <c r="E4" s="117"/>
      <c r="F4" s="13"/>
      <c r="G4" s="6"/>
      <c r="H4" s="6"/>
      <c r="I4"/>
      <c r="J4" s="108"/>
      <c r="K4" s="108"/>
      <c r="L4" s="109"/>
      <c r="M4" s="107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" customFormat="1" ht="12.75">
      <c r="A5" s="10"/>
      <c r="B5" s="10">
        <v>39938</v>
      </c>
      <c r="C5" s="69">
        <v>53.15</v>
      </c>
      <c r="D5" s="69"/>
      <c r="E5" s="117" t="s">
        <v>80</v>
      </c>
      <c r="F5" s="13"/>
      <c r="G5" s="6"/>
      <c r="H5" s="6"/>
      <c r="I5"/>
      <c r="J5" s="108"/>
      <c r="K5" s="108"/>
      <c r="L5" s="109"/>
      <c r="M5" s="107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" customFormat="1" ht="12.75">
      <c r="A6" s="10"/>
      <c r="B6" s="10"/>
      <c r="C6" s="69">
        <v>7.15</v>
      </c>
      <c r="D6" s="69"/>
      <c r="E6" s="117" t="s">
        <v>61</v>
      </c>
      <c r="F6" s="13"/>
      <c r="G6" s="6"/>
      <c r="H6" s="6"/>
      <c r="I6"/>
      <c r="J6" s="108"/>
      <c r="K6" s="108"/>
      <c r="L6" s="109"/>
      <c r="M6" s="10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" customFormat="1" ht="12.75">
      <c r="A7" s="10"/>
      <c r="B7" s="10"/>
      <c r="C7" s="69">
        <v>2.32</v>
      </c>
      <c r="D7" s="69"/>
      <c r="E7" s="117" t="s">
        <v>81</v>
      </c>
      <c r="F7" s="13"/>
      <c r="G7" s="6"/>
      <c r="H7" s="6"/>
      <c r="I7"/>
      <c r="J7" s="108"/>
      <c r="K7" s="108"/>
      <c r="L7" s="109"/>
      <c r="M7" s="107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2" customFormat="1" ht="12.75">
      <c r="A8" s="10"/>
      <c r="B8" s="10">
        <v>39946</v>
      </c>
      <c r="C8" s="69">
        <v>10.15</v>
      </c>
      <c r="D8" s="69"/>
      <c r="E8" s="117" t="s">
        <v>61</v>
      </c>
      <c r="F8" s="13"/>
      <c r="G8" s="6"/>
      <c r="H8" s="6"/>
      <c r="I8"/>
      <c r="J8" s="108"/>
      <c r="K8" s="108"/>
      <c r="L8" s="109"/>
      <c r="M8" s="107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2" customFormat="1" ht="12.75">
      <c r="A9" s="58"/>
      <c r="B9" s="10">
        <v>39947</v>
      </c>
      <c r="C9" s="72">
        <v>20.33</v>
      </c>
      <c r="D9" s="69"/>
      <c r="E9" s="16" t="s">
        <v>53</v>
      </c>
      <c r="F9" s="6"/>
      <c r="G9" s="6"/>
      <c r="H9" s="6"/>
      <c r="I9"/>
      <c r="J9" s="108">
        <f>2.599</f>
        <v>2.599</v>
      </c>
      <c r="K9" s="107">
        <v>1.3</v>
      </c>
      <c r="L9" s="106">
        <f>L1-K9</f>
        <v>30.83000000000001</v>
      </c>
      <c r="M9" s="107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2" customFormat="1" ht="12.75">
      <c r="A10" s="58"/>
      <c r="B10" s="10">
        <v>39948</v>
      </c>
      <c r="C10" s="2">
        <v>6.76</v>
      </c>
      <c r="D10"/>
      <c r="E10" s="6" t="s">
        <v>53</v>
      </c>
      <c r="F10" s="6"/>
      <c r="G10" s="6"/>
      <c r="H10" s="6"/>
      <c r="I10"/>
      <c r="J10" s="108"/>
      <c r="K10" s="110">
        <v>2.3</v>
      </c>
      <c r="L10" s="106">
        <f>L1-K10</f>
        <v>29.83000000000001</v>
      </c>
      <c r="M10" s="107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2" customFormat="1" ht="12.75">
      <c r="A11" s="60"/>
      <c r="B11" s="10">
        <v>39950</v>
      </c>
      <c r="C11" s="2">
        <v>3.4</v>
      </c>
      <c r="E11" s="6" t="s">
        <v>54</v>
      </c>
      <c r="F11" s="24"/>
      <c r="G11" s="24"/>
      <c r="H11" s="6"/>
      <c r="I11"/>
      <c r="K11" s="108"/>
      <c r="L11" s="111"/>
      <c r="M11" s="107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2" customFormat="1" ht="12.75">
      <c r="A12" s="60"/>
      <c r="B12" s="10"/>
      <c r="C12" s="72"/>
      <c r="D12"/>
      <c r="E12" s="6"/>
      <c r="F12" s="6"/>
      <c r="G12" s="6"/>
      <c r="H12" s="6"/>
      <c r="I12"/>
      <c r="J12" s="108"/>
      <c r="K12" s="108"/>
      <c r="L12" s="109"/>
      <c r="M12" s="107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2" customFormat="1" ht="12.75">
      <c r="A13" s="60"/>
      <c r="B13" s="10"/>
      <c r="C13" s="6"/>
      <c r="E13" s="6"/>
      <c r="F13" s="6"/>
      <c r="G13" s="6"/>
      <c r="H13" s="16"/>
      <c r="I13"/>
      <c r="J13" s="112"/>
      <c r="K13" s="110"/>
      <c r="L13" s="106"/>
      <c r="M13" s="107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2" customFormat="1" ht="12.75">
      <c r="A14" s="58"/>
      <c r="B14" s="10"/>
      <c r="C14" s="34"/>
      <c r="D14"/>
      <c r="E14" s="20"/>
      <c r="F14" s="13"/>
      <c r="G14" s="76"/>
      <c r="H14" s="16"/>
      <c r="I14"/>
      <c r="J14" s="108"/>
      <c r="K14" s="107"/>
      <c r="L14" s="106"/>
      <c r="M14" s="107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2" customFormat="1" ht="12.75">
      <c r="A15" s="58"/>
      <c r="B15" s="10">
        <v>39957</v>
      </c>
      <c r="C15" s="72">
        <v>18.3</v>
      </c>
      <c r="D15"/>
      <c r="E15" s="20" t="s">
        <v>79</v>
      </c>
      <c r="F15" s="78"/>
      <c r="G15" s="13"/>
      <c r="I15"/>
      <c r="J15" s="108"/>
      <c r="K15" s="107"/>
      <c r="L15" s="106"/>
      <c r="M15" s="107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2" customFormat="1" ht="12.75">
      <c r="A16" s="58"/>
      <c r="B16" s="10">
        <v>39959</v>
      </c>
      <c r="C16" s="119">
        <v>5.9</v>
      </c>
      <c r="E16" s="20" t="s">
        <v>61</v>
      </c>
      <c r="H16" s="16"/>
      <c r="I16" s="21"/>
      <c r="J16" s="108"/>
      <c r="K16" s="107">
        <f>7.5</f>
        <v>7.5</v>
      </c>
      <c r="L16" s="106">
        <f>L10-K16</f>
        <v>22.33000000000001</v>
      </c>
      <c r="M16" s="107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2" customFormat="1" ht="12.75">
      <c r="A17" s="58"/>
      <c r="B17" s="10"/>
      <c r="C17" s="115"/>
      <c r="E17" s="20"/>
      <c r="F17" s="46"/>
      <c r="G17" s="22"/>
      <c r="H17" s="16"/>
      <c r="I17"/>
      <c r="J17" s="108"/>
      <c r="K17" s="107"/>
      <c r="L17" s="106"/>
      <c r="M17" s="107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2" customFormat="1" ht="12.75">
      <c r="A18" s="58"/>
      <c r="B18" s="10">
        <v>39974</v>
      </c>
      <c r="C18" s="122">
        <v>9.95</v>
      </c>
      <c r="E18" s="123" t="s">
        <v>65</v>
      </c>
      <c r="F18" s="78"/>
      <c r="G18" s="13"/>
      <c r="I18"/>
      <c r="J18" s="108"/>
      <c r="K18" s="108"/>
      <c r="L18" s="106"/>
      <c r="M18" s="107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2" customFormat="1" ht="12.75">
      <c r="A19" s="58"/>
      <c r="B19" s="10"/>
      <c r="C19" s="122"/>
      <c r="E19" s="123"/>
      <c r="H19" s="16"/>
      <c r="I19" s="21"/>
      <c r="J19" s="108"/>
      <c r="K19" s="107"/>
      <c r="L19" s="106"/>
      <c r="M19" s="107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2" customFormat="1" ht="12.75">
      <c r="A20" s="58"/>
      <c r="B20" s="10">
        <v>39958</v>
      </c>
      <c r="C20" s="122">
        <v>19.85</v>
      </c>
      <c r="E20" s="123" t="s">
        <v>53</v>
      </c>
      <c r="H20" s="16"/>
      <c r="I20"/>
      <c r="J20" s="108"/>
      <c r="K20" s="107">
        <v>3.69</v>
      </c>
      <c r="L20" s="106">
        <f>L16-K20</f>
        <v>18.640000000000008</v>
      </c>
      <c r="M20" s="107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2" customFormat="1" ht="12.75">
      <c r="A21" s="58"/>
      <c r="B21" s="10"/>
      <c r="C21" s="119"/>
      <c r="E21" s="123"/>
      <c r="H21" s="16"/>
      <c r="I21" s="21"/>
      <c r="J21" s="108"/>
      <c r="K21" s="107"/>
      <c r="L21" s="106"/>
      <c r="M21" s="107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2" customFormat="1" ht="12.75">
      <c r="A22" s="58"/>
      <c r="B22" s="10"/>
      <c r="C22" s="119"/>
      <c r="E22" s="123"/>
      <c r="H22" s="16"/>
      <c r="I22" s="21"/>
      <c r="J22" s="108"/>
      <c r="K22" s="107"/>
      <c r="L22" s="106"/>
      <c r="M22" s="107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2" customFormat="1" ht="12.75">
      <c r="A23" s="58"/>
      <c r="B23" s="10"/>
      <c r="C23" s="119"/>
      <c r="E23" s="123"/>
      <c r="H23" s="16"/>
      <c r="I23" s="21"/>
      <c r="J23" s="108"/>
      <c r="K23" s="110"/>
      <c r="L23" s="106"/>
      <c r="M23" s="107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2" customFormat="1" ht="12.75">
      <c r="A24" s="58"/>
      <c r="B24" s="10"/>
      <c r="C24" s="119"/>
      <c r="E24" s="123"/>
      <c r="F24" s="46"/>
      <c r="G24" s="46"/>
      <c r="I24" s="21"/>
      <c r="J24" s="108"/>
      <c r="K24" s="110"/>
      <c r="L24" s="106"/>
      <c r="M24" s="107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2" customFormat="1" ht="12.75">
      <c r="A25" s="58"/>
      <c r="B25" s="10"/>
      <c r="C25" s="119"/>
      <c r="E25" s="123"/>
      <c r="G25" s="76"/>
      <c r="H25" s="16"/>
      <c r="I25"/>
      <c r="J25" s="108"/>
      <c r="K25" s="110"/>
      <c r="L25" s="106"/>
      <c r="M25" s="107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2" customFormat="1" ht="12.75">
      <c r="A26" s="58"/>
      <c r="B26" s="10"/>
      <c r="C26" s="119"/>
      <c r="E26" s="123"/>
      <c r="H26" s="16"/>
      <c r="I26"/>
      <c r="J26" s="108"/>
      <c r="K26" s="110"/>
      <c r="L26" s="106"/>
      <c r="M26" s="107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2" customFormat="1" ht="12.75">
      <c r="A27" s="58"/>
      <c r="B27" s="10"/>
      <c r="C27" s="119"/>
      <c r="E27" s="123"/>
      <c r="F27" s="13"/>
      <c r="H27" s="16"/>
      <c r="I27"/>
      <c r="J27" s="108"/>
      <c r="K27" s="107"/>
      <c r="L27" s="106"/>
      <c r="M27" s="10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2" customFormat="1" ht="12.75">
      <c r="A28" s="58"/>
      <c r="B28" s="10"/>
      <c r="C28" s="119"/>
      <c r="E28" s="123"/>
      <c r="F28" s="13"/>
      <c r="G28" s="76"/>
      <c r="H28" s="16"/>
      <c r="I28"/>
      <c r="J28" s="113"/>
      <c r="K28" s="110"/>
      <c r="L28" s="106"/>
      <c r="M28" s="107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2" customFormat="1" ht="12.75">
      <c r="A29" s="58"/>
      <c r="B29" s="10"/>
      <c r="C29" s="119"/>
      <c r="E29" s="124"/>
      <c r="H29" s="16"/>
      <c r="I29"/>
      <c r="J29" s="108"/>
      <c r="K29" s="107"/>
      <c r="L29" s="106"/>
      <c r="M29" s="107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2" customFormat="1" ht="12.75">
      <c r="A30" s="58"/>
      <c r="B30" s="10"/>
      <c r="C30" s="6"/>
      <c r="E30" s="116"/>
      <c r="K30" s="107"/>
      <c r="L30" s="106"/>
      <c r="M30" s="107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2" customFormat="1" ht="12.75">
      <c r="A31" s="58"/>
      <c r="B31" s="10"/>
      <c r="C31" s="6"/>
      <c r="E31" s="116"/>
      <c r="F31" s="46"/>
      <c r="G31" s="46"/>
      <c r="H31" s="16"/>
      <c r="I31"/>
      <c r="J31" s="108"/>
      <c r="K31" s="108"/>
      <c r="L31" s="106"/>
      <c r="M31" s="107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2" customFormat="1" ht="12.75">
      <c r="A32" s="58"/>
      <c r="B32" s="10"/>
      <c r="C32" s="6"/>
      <c r="E32" s="116"/>
      <c r="F32" s="20"/>
      <c r="G32" s="46"/>
      <c r="H32" s="16"/>
      <c r="I32"/>
      <c r="J32" s="108"/>
      <c r="K32" s="107"/>
      <c r="L32" s="106"/>
      <c r="M32" s="107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13" ht="12.75">
      <c r="A33" s="58"/>
      <c r="B33" s="10"/>
      <c r="C33" s="6"/>
      <c r="D33" s="2"/>
      <c r="E33" s="6"/>
      <c r="F33" s="6"/>
      <c r="G33" s="6"/>
      <c r="H33" s="16"/>
      <c r="J33" s="112"/>
      <c r="K33" s="105"/>
      <c r="L33" s="106"/>
      <c r="M33" s="105"/>
    </row>
    <row r="34" spans="1:13" ht="12.75">
      <c r="A34" s="58"/>
      <c r="B34" s="10"/>
      <c r="C34" s="59"/>
      <c r="E34" s="116"/>
      <c r="F34" s="2"/>
      <c r="G34" s="76"/>
      <c r="H34" s="16"/>
      <c r="J34" s="112"/>
      <c r="K34" s="105"/>
      <c r="L34" s="106"/>
      <c r="M34" s="105"/>
    </row>
    <row r="35" spans="1:13" ht="12.75">
      <c r="A35" s="58"/>
      <c r="B35" s="10"/>
      <c r="C35" s="72"/>
      <c r="D35" s="59"/>
      <c r="E35" s="116"/>
      <c r="F35" s="13"/>
      <c r="G35" s="76"/>
      <c r="H35" s="16"/>
      <c r="J35" s="108"/>
      <c r="K35" s="105"/>
      <c r="L35" s="106"/>
      <c r="M35" s="105"/>
    </row>
    <row r="36" spans="1:13" ht="12.75">
      <c r="A36" s="58"/>
      <c r="B36" s="10"/>
      <c r="C36" s="72"/>
      <c r="D36" s="2"/>
      <c r="E36" s="20"/>
      <c r="F36" s="6"/>
      <c r="G36" s="77"/>
      <c r="H36" s="1"/>
      <c r="J36" s="112"/>
      <c r="K36" s="105"/>
      <c r="L36" s="106"/>
      <c r="M36" s="105"/>
    </row>
    <row r="37" spans="1:13" ht="12.75">
      <c r="A37" s="58"/>
      <c r="B37" s="10"/>
      <c r="E37" s="20"/>
      <c r="F37" s="57"/>
      <c r="G37" s="6"/>
      <c r="J37" s="112"/>
      <c r="K37" s="105"/>
      <c r="L37" s="106"/>
      <c r="M37" s="105"/>
    </row>
    <row r="38" spans="1:13" ht="12.75">
      <c r="A38" s="58"/>
      <c r="B38" s="10"/>
      <c r="C38" s="2"/>
      <c r="D38" s="2"/>
      <c r="E38" s="2"/>
      <c r="F38" s="13"/>
      <c r="G38" s="77"/>
      <c r="H38" s="16"/>
      <c r="J38" s="112"/>
      <c r="K38" s="105"/>
      <c r="L38" s="106"/>
      <c r="M38" s="105"/>
    </row>
    <row r="39" spans="1:10" ht="12.75">
      <c r="A39" s="58"/>
      <c r="B39" s="10"/>
      <c r="C39" s="72"/>
      <c r="D39" s="59"/>
      <c r="E39" s="20"/>
      <c r="F39" s="6"/>
      <c r="G39" s="6"/>
      <c r="H39" s="16"/>
      <c r="J39"/>
    </row>
    <row r="40" spans="1:10" ht="12.75">
      <c r="A40" s="58"/>
      <c r="B40" s="10"/>
      <c r="E40" s="20"/>
      <c r="F40" s="13"/>
      <c r="G40" s="16"/>
      <c r="H40" s="16"/>
      <c r="J40"/>
    </row>
    <row r="41" spans="1:10" ht="12.75">
      <c r="A41" s="58"/>
      <c r="B41" s="63"/>
      <c r="E41" s="20"/>
      <c r="F41" s="13"/>
      <c r="G41" s="16"/>
      <c r="H41" s="16"/>
      <c r="J41"/>
    </row>
    <row r="42" spans="1:10" ht="12.75">
      <c r="A42" s="58"/>
      <c r="B42" s="10"/>
      <c r="F42" s="13"/>
      <c r="G42" s="16"/>
      <c r="H42" s="16"/>
      <c r="J42"/>
    </row>
    <row r="43" spans="1:27" ht="12.75" customHeight="1">
      <c r="A43" s="58"/>
      <c r="B43" s="10"/>
      <c r="F43" s="13"/>
      <c r="G43" s="16"/>
      <c r="H43" s="16"/>
      <c r="J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.75" customHeight="1">
      <c r="A44" s="58"/>
      <c r="B44" s="10"/>
      <c r="F44" s="13"/>
      <c r="H44" s="16"/>
      <c r="J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2.75" customHeight="1">
      <c r="A45" s="58"/>
      <c r="B45" s="10"/>
      <c r="F45" s="13"/>
      <c r="G45" s="16"/>
      <c r="H45" s="16"/>
      <c r="J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2.75" customHeight="1">
      <c r="A46" s="58"/>
      <c r="B46" s="10"/>
      <c r="F46" s="13"/>
      <c r="G46" s="16"/>
      <c r="H46" s="16"/>
      <c r="J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.75" customHeight="1">
      <c r="A47" s="60"/>
      <c r="B47" s="10"/>
      <c r="F47" s="13"/>
      <c r="G47" s="16"/>
      <c r="H47" s="16"/>
      <c r="J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10" ht="12.75" customHeight="1">
      <c r="A48" s="58"/>
      <c r="B48" s="10"/>
      <c r="F48" s="78"/>
      <c r="G48" s="6"/>
      <c r="H48" s="6"/>
      <c r="J48" s="19"/>
    </row>
    <row r="49" spans="1:10" ht="12.75" customHeight="1">
      <c r="A49" s="58"/>
      <c r="B49" s="63"/>
      <c r="F49" s="6"/>
      <c r="G49" s="6"/>
      <c r="H49" s="6"/>
      <c r="J49" s="19"/>
    </row>
    <row r="50" spans="1:10" ht="12.75" customHeight="1">
      <c r="A50" s="60"/>
      <c r="B50" s="10"/>
      <c r="F50" s="6"/>
      <c r="G50" s="6"/>
      <c r="H50" s="6"/>
      <c r="J50" s="19"/>
    </row>
    <row r="51" spans="1:10" ht="12.75" customHeight="1">
      <c r="A51" s="60"/>
      <c r="B51" s="10"/>
      <c r="H51" s="6"/>
      <c r="J51" s="19"/>
    </row>
    <row r="52" spans="1:10" ht="12.75" customHeight="1">
      <c r="A52" s="60"/>
      <c r="B52" s="10"/>
      <c r="F52" s="78"/>
      <c r="G52" s="6"/>
      <c r="H52" s="6"/>
      <c r="J52" s="19"/>
    </row>
    <row r="53" spans="1:7" ht="12.75">
      <c r="A53" s="60"/>
      <c r="B53" s="10"/>
      <c r="C53" s="72"/>
      <c r="D53" s="72"/>
      <c r="E53" s="6"/>
      <c r="F53" s="6"/>
      <c r="G53" s="6"/>
    </row>
    <row r="54" spans="1:5" ht="12.75">
      <c r="A54" s="60"/>
      <c r="B54" s="63"/>
      <c r="E54" s="6"/>
    </row>
    <row r="55" spans="1:2" ht="12.75">
      <c r="A55" s="3"/>
      <c r="B55" s="63"/>
    </row>
    <row r="56" spans="1:10" ht="12.75" customHeight="1">
      <c r="A56" s="61"/>
      <c r="B56" s="10"/>
      <c r="E56" s="6"/>
      <c r="H56" s="6"/>
      <c r="J56" s="19"/>
    </row>
    <row r="57" spans="1:10" ht="12.75" customHeight="1">
      <c r="A57" s="61"/>
      <c r="B57" s="10"/>
      <c r="H57" s="6"/>
      <c r="J57" s="19"/>
    </row>
    <row r="58" spans="1:10" ht="12.75" customHeight="1">
      <c r="A58" s="61"/>
      <c r="B58" s="62"/>
      <c r="F58" s="6"/>
      <c r="G58" s="6"/>
      <c r="H58" s="6"/>
      <c r="J58" s="19"/>
    </row>
    <row r="59" spans="1:10" ht="12.75" customHeight="1">
      <c r="A59" s="58"/>
      <c r="B59" s="10"/>
      <c r="F59" s="6"/>
      <c r="G59" s="6"/>
      <c r="H59" s="6"/>
      <c r="J59" s="19"/>
    </row>
    <row r="60" spans="1:10" ht="12.75" customHeight="1">
      <c r="A60" s="61"/>
      <c r="B60" s="63"/>
      <c r="F60" s="6"/>
      <c r="G60" s="6"/>
      <c r="H60" s="6"/>
      <c r="J60" s="19"/>
    </row>
    <row r="61" spans="1:10" ht="12.75" customHeight="1">
      <c r="A61" s="58"/>
      <c r="B61" s="10"/>
      <c r="F61" s="6"/>
      <c r="G61" s="6"/>
      <c r="H61" s="6"/>
      <c r="J61" s="19"/>
    </row>
    <row r="62" spans="1:10" ht="12.75" customHeight="1">
      <c r="A62" s="58"/>
      <c r="B62" s="10"/>
      <c r="F62" s="6"/>
      <c r="G62" s="6"/>
      <c r="H62" s="6"/>
      <c r="J62" s="19"/>
    </row>
    <row r="63" spans="1:10" ht="12.75" customHeight="1">
      <c r="A63" s="58"/>
      <c r="B63" s="10"/>
      <c r="F63" s="6"/>
      <c r="G63" s="6"/>
      <c r="H63" s="6"/>
      <c r="J63" s="19"/>
    </row>
    <row r="64" spans="1:10" ht="12.75" customHeight="1">
      <c r="A64" s="58"/>
      <c r="B64" s="10"/>
      <c r="F64" s="6"/>
      <c r="G64" s="6"/>
      <c r="H64" s="6"/>
      <c r="J64" s="19"/>
    </row>
    <row r="65" spans="1:10" ht="12.75" customHeight="1">
      <c r="A65" s="58"/>
      <c r="B65" s="10"/>
      <c r="F65" s="6"/>
      <c r="G65" s="6"/>
      <c r="H65" s="6"/>
      <c r="J65" s="19"/>
    </row>
    <row r="66" spans="1:10" ht="12.75" customHeight="1">
      <c r="A66" s="58"/>
      <c r="B66" s="10"/>
      <c r="F66" s="6"/>
      <c r="G66" s="6"/>
      <c r="H66" s="6"/>
      <c r="J66" s="19"/>
    </row>
    <row r="67" spans="1:10" ht="12.75" customHeight="1">
      <c r="A67" s="58"/>
      <c r="B67" s="10"/>
      <c r="J67" s="19"/>
    </row>
    <row r="68" spans="1:10" ht="12.75" customHeight="1">
      <c r="A68" s="58"/>
      <c r="B68" s="10"/>
      <c r="J68" s="19"/>
    </row>
    <row r="69" spans="1:10" ht="12.75" customHeight="1">
      <c r="A69" s="61"/>
      <c r="B69" s="62"/>
      <c r="J69" s="19"/>
    </row>
    <row r="70" spans="1:10" ht="12.75" customHeight="1">
      <c r="A70" s="61"/>
      <c r="B70" s="62"/>
      <c r="J70" s="19"/>
    </row>
    <row r="71" spans="1:10" ht="12.75" customHeight="1">
      <c r="A71" s="61"/>
      <c r="B71" s="62"/>
      <c r="J71" s="19"/>
    </row>
    <row r="72" spans="1:10" ht="12.75" customHeight="1">
      <c r="A72" s="61"/>
      <c r="B72" s="62"/>
      <c r="J72" s="19"/>
    </row>
    <row r="73" spans="1:10" ht="12.75">
      <c r="A73" s="48"/>
      <c r="B73" s="49"/>
      <c r="C73" s="73"/>
      <c r="D73" s="73"/>
      <c r="E73" s="18"/>
      <c r="F73" s="18"/>
      <c r="G73" s="18"/>
      <c r="H73" s="43"/>
      <c r="J73"/>
    </row>
    <row r="74" spans="1:10" ht="16.5" thickBot="1">
      <c r="A74" s="44" t="s">
        <v>37</v>
      </c>
      <c r="B74" s="45"/>
      <c r="C74" s="74">
        <f>SUM(C3:C73)</f>
        <v>159.32</v>
      </c>
      <c r="D74" s="74">
        <f>SUM(D3:D73)</f>
        <v>0</v>
      </c>
      <c r="E74" s="17"/>
      <c r="F74" s="17">
        <f>SUM(F40:F73)</f>
        <v>0</v>
      </c>
      <c r="G74" s="17">
        <f>SUM(G40:G73)</f>
        <v>0</v>
      </c>
      <c r="H74" s="42">
        <f>SUM(H2:H73)</f>
        <v>0</v>
      </c>
      <c r="J74"/>
    </row>
    <row r="75" spans="7:10" ht="12.75">
      <c r="G75" s="35" t="s">
        <v>10</v>
      </c>
      <c r="H75" s="114">
        <v>1454.73</v>
      </c>
      <c r="J75"/>
    </row>
    <row r="76" spans="7:10" ht="13.5" thickBot="1">
      <c r="G76" s="36"/>
      <c r="H76" s="37"/>
      <c r="J76"/>
    </row>
    <row r="77" spans="1:10" ht="13.5" customHeight="1" thickBot="1">
      <c r="A77" s="7" t="s">
        <v>44</v>
      </c>
      <c r="G77" s="38"/>
      <c r="H77" s="40"/>
      <c r="J77"/>
    </row>
    <row r="78" spans="1:10" ht="12.75" customHeight="1">
      <c r="A78" s="7"/>
      <c r="G78" s="23"/>
      <c r="H78" s="50"/>
      <c r="J78"/>
    </row>
    <row r="79" spans="1:10" ht="12.75" customHeight="1">
      <c r="A79" s="31"/>
      <c r="B79" s="32" t="s">
        <v>8</v>
      </c>
      <c r="C79" s="68"/>
      <c r="D79" s="68"/>
      <c r="E79" s="33" t="s">
        <v>40</v>
      </c>
      <c r="H79" s="51"/>
      <c r="J79"/>
    </row>
    <row r="80" spans="1:10" ht="12.75" customHeight="1">
      <c r="A80" s="33"/>
      <c r="B80" s="33" t="s">
        <v>8</v>
      </c>
      <c r="C80" s="68"/>
      <c r="D80" s="68"/>
      <c r="E80" s="33" t="s">
        <v>7</v>
      </c>
      <c r="F80" s="24"/>
      <c r="G80" s="2"/>
      <c r="J80"/>
    </row>
    <row r="81" spans="1:10" ht="12.75" customHeight="1">
      <c r="A81" s="31"/>
      <c r="B81" s="32" t="s">
        <v>1</v>
      </c>
      <c r="C81" s="68"/>
      <c r="D81" s="68"/>
      <c r="E81" s="33" t="s">
        <v>5</v>
      </c>
      <c r="F81" s="8"/>
      <c r="G81" s="11"/>
      <c r="J81"/>
    </row>
    <row r="82" spans="1:10" ht="12.75" customHeight="1">
      <c r="A82" s="31"/>
      <c r="B82" s="33" t="s">
        <v>41</v>
      </c>
      <c r="C82" s="68"/>
      <c r="D82" s="68"/>
      <c r="E82" s="32" t="s">
        <v>38</v>
      </c>
      <c r="F82" s="8"/>
      <c r="G82" s="11"/>
      <c r="J82"/>
    </row>
    <row r="83" spans="1:10" ht="12.75" customHeight="1">
      <c r="A83" s="33"/>
      <c r="B83" s="32" t="s">
        <v>1</v>
      </c>
      <c r="C83" s="68"/>
      <c r="D83" s="68"/>
      <c r="E83" s="33" t="s">
        <v>39</v>
      </c>
      <c r="F83" s="8"/>
      <c r="G83" s="4"/>
      <c r="J83"/>
    </row>
    <row r="84" spans="1:10" ht="12.75" customHeight="1">
      <c r="A84" s="33"/>
      <c r="B84" s="32"/>
      <c r="C84" s="68"/>
      <c r="D84" s="68"/>
      <c r="E84" s="33" t="s">
        <v>39</v>
      </c>
      <c r="F84" s="8"/>
      <c r="G84" s="4"/>
      <c r="J84"/>
    </row>
    <row r="85" spans="1:7" ht="12.75" customHeight="1">
      <c r="A85" s="33"/>
      <c r="B85" s="32" t="s">
        <v>1</v>
      </c>
      <c r="C85" s="68"/>
      <c r="D85" s="68"/>
      <c r="E85" s="33" t="s">
        <v>49</v>
      </c>
      <c r="F85" s="8"/>
      <c r="G85" s="4"/>
    </row>
    <row r="86" spans="1:8" ht="12.75" customHeight="1">
      <c r="A86" s="33"/>
      <c r="B86" s="32"/>
      <c r="C86" s="68"/>
      <c r="D86" s="68"/>
      <c r="E86" s="33" t="s">
        <v>9</v>
      </c>
      <c r="F86" s="54"/>
      <c r="G86" s="53"/>
      <c r="H86" s="55"/>
    </row>
    <row r="87" spans="1:7" ht="12.75" customHeight="1">
      <c r="A87" s="33"/>
      <c r="B87" s="32" t="s">
        <v>42</v>
      </c>
      <c r="C87" s="68"/>
      <c r="D87" s="68"/>
      <c r="E87" s="33" t="s">
        <v>43</v>
      </c>
      <c r="F87" s="47"/>
      <c r="G87" s="13"/>
    </row>
    <row r="88" spans="1:7" ht="13.5" customHeight="1">
      <c r="A88" s="33"/>
      <c r="B88" s="32"/>
      <c r="C88" s="68">
        <v>50</v>
      </c>
      <c r="D88" s="68"/>
      <c r="E88" s="33" t="s">
        <v>6</v>
      </c>
      <c r="G88" s="13"/>
    </row>
    <row r="89" spans="1:7" ht="12.75" customHeight="1">
      <c r="A89" s="33"/>
      <c r="B89" s="32"/>
      <c r="C89" s="68">
        <v>10</v>
      </c>
      <c r="D89" s="68"/>
      <c r="E89" s="33" t="s">
        <v>2</v>
      </c>
      <c r="F89" s="12"/>
      <c r="G89" s="13"/>
    </row>
    <row r="90" spans="1:7" ht="12.75" customHeight="1">
      <c r="A90" s="33"/>
      <c r="B90" s="32"/>
      <c r="C90" s="75">
        <f>SUM(C79:C89)</f>
        <v>60</v>
      </c>
      <c r="D90" s="75"/>
      <c r="E90" s="33"/>
      <c r="F90" s="12"/>
      <c r="G90" s="13"/>
    </row>
    <row r="91" ht="12.75" customHeight="1"/>
    <row r="92" ht="12.75" customHeight="1">
      <c r="G92" s="4"/>
    </row>
    <row r="93" spans="6:7" ht="12.75" customHeight="1">
      <c r="F93" s="8"/>
      <c r="G93" s="14"/>
    </row>
    <row r="94" ht="12.75" customHeight="1">
      <c r="A94" s="1"/>
    </row>
    <row r="95" ht="12.75" customHeight="1">
      <c r="F95" s="52"/>
    </row>
    <row r="96" ht="12.75" customHeight="1"/>
    <row r="97" ht="12.75" customHeight="1"/>
    <row r="98" ht="12.75" customHeight="1">
      <c r="E98" s="5"/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95"/>
  <sheetViews>
    <sheetView zoomScalePageLayoutView="0" workbookViewId="0" topLeftCell="A1">
      <selection activeCell="A15" sqref="A15:W16"/>
    </sheetView>
  </sheetViews>
  <sheetFormatPr defaultColWidth="11.421875" defaultRowHeight="12.75"/>
  <cols>
    <col min="1" max="1" width="5.28125" style="0" customWidth="1"/>
    <col min="2" max="2" width="13.8515625" style="5" bestFit="1" customWidth="1"/>
    <col min="3" max="3" width="11.421875" style="69" customWidth="1"/>
    <col min="4" max="4" width="12.7109375" style="69" customWidth="1"/>
    <col min="5" max="5" width="39.8515625" style="0" bestFit="1" customWidth="1"/>
    <col min="6" max="6" width="12.421875" style="0" customWidth="1"/>
    <col min="7" max="7" width="13.421875" style="0" customWidth="1"/>
    <col min="9" max="9" width="17.7109375" style="0" customWidth="1"/>
    <col min="10" max="10" width="27.421875" style="15" customWidth="1"/>
    <col min="11" max="11" width="18.140625" style="15" customWidth="1"/>
    <col min="12" max="12" width="20.140625" style="15" customWidth="1"/>
    <col min="13" max="13" width="10.00390625" style="15" customWidth="1"/>
    <col min="14" max="20" width="11.421875" style="15" hidden="1" customWidth="1"/>
    <col min="21" max="21" width="2.421875" style="15" customWidth="1"/>
    <col min="22" max="27" width="11.421875" style="15" customWidth="1"/>
  </cols>
  <sheetData>
    <row r="1" spans="1:13" ht="26.25" thickBot="1">
      <c r="A1" s="64" t="s">
        <v>34</v>
      </c>
      <c r="B1" s="65" t="s">
        <v>35</v>
      </c>
      <c r="C1" s="70" t="s">
        <v>45</v>
      </c>
      <c r="D1" s="71" t="s">
        <v>44</v>
      </c>
      <c r="E1" s="66" t="s">
        <v>36</v>
      </c>
      <c r="F1" s="67" t="s">
        <v>46</v>
      </c>
      <c r="G1" s="67" t="s">
        <v>47</v>
      </c>
      <c r="H1" s="67" t="s">
        <v>48</v>
      </c>
      <c r="J1" s="67" t="s">
        <v>12</v>
      </c>
      <c r="K1" s="81" t="s">
        <v>13</v>
      </c>
      <c r="L1" s="82">
        <v>37.3</v>
      </c>
      <c r="M1" s="105"/>
    </row>
    <row r="2" spans="1:27" s="2" customFormat="1" ht="12.75">
      <c r="A2" s="58"/>
      <c r="B2" s="10"/>
      <c r="C2" s="59"/>
      <c r="D2" s="69"/>
      <c r="F2" s="46"/>
      <c r="G2" s="56"/>
      <c r="H2" s="16"/>
      <c r="I2"/>
      <c r="K2" s="22"/>
      <c r="L2" s="106"/>
      <c r="M2" s="10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2" customFormat="1" ht="12.75">
      <c r="A3" s="58"/>
      <c r="B3" s="10"/>
      <c r="C3" s="69"/>
      <c r="D3" s="69"/>
      <c r="E3" s="6"/>
      <c r="F3" s="6"/>
      <c r="G3" s="6"/>
      <c r="H3" s="6"/>
      <c r="I3"/>
      <c r="J3" s="108"/>
      <c r="K3" s="107"/>
      <c r="L3" s="106"/>
      <c r="M3" s="107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2" customFormat="1" ht="12.75">
      <c r="A4" s="10"/>
      <c r="B4" s="10"/>
      <c r="C4" s="69"/>
      <c r="D4" s="69"/>
      <c r="E4" s="117"/>
      <c r="F4" s="13"/>
      <c r="G4" s="6"/>
      <c r="H4" s="6"/>
      <c r="I4"/>
      <c r="J4" s="108"/>
      <c r="K4" s="108"/>
      <c r="L4" s="109"/>
      <c r="M4" s="107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" customFormat="1" ht="12.75">
      <c r="A5" s="58"/>
      <c r="B5" s="10"/>
      <c r="C5" s="72"/>
      <c r="D5" s="69"/>
      <c r="E5" s="16"/>
      <c r="F5" s="6"/>
      <c r="G5" s="6"/>
      <c r="H5" s="6"/>
      <c r="I5"/>
      <c r="J5" s="108"/>
      <c r="K5" s="107"/>
      <c r="L5" s="106"/>
      <c r="M5" s="107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" customFormat="1" ht="12.75">
      <c r="A6" s="58"/>
      <c r="B6" s="10">
        <v>39919</v>
      </c>
      <c r="C6" s="2">
        <v>12.94</v>
      </c>
      <c r="D6"/>
      <c r="E6" s="6" t="s">
        <v>53</v>
      </c>
      <c r="F6" s="6"/>
      <c r="G6" s="6"/>
      <c r="H6" s="6"/>
      <c r="I6"/>
      <c r="J6" s="108"/>
      <c r="K6" s="110">
        <f>1.99+0.6</f>
        <v>2.59</v>
      </c>
      <c r="L6" s="106">
        <f>L1-K6</f>
        <v>34.709999999999994</v>
      </c>
      <c r="M6" s="10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" customFormat="1" ht="12.75">
      <c r="A7" s="60"/>
      <c r="B7" s="10">
        <v>39920</v>
      </c>
      <c r="C7" s="2">
        <v>8.9</v>
      </c>
      <c r="E7" s="6" t="s">
        <v>71</v>
      </c>
      <c r="F7" s="24"/>
      <c r="G7" s="24"/>
      <c r="H7" s="6"/>
      <c r="I7"/>
      <c r="K7" s="108"/>
      <c r="L7" s="111"/>
      <c r="M7" s="107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2" customFormat="1" ht="12.75">
      <c r="A8" s="60"/>
      <c r="B8" s="10">
        <v>39921</v>
      </c>
      <c r="C8" s="72">
        <v>34.39</v>
      </c>
      <c r="D8"/>
      <c r="E8" s="6" t="s">
        <v>75</v>
      </c>
      <c r="F8" s="6"/>
      <c r="G8" s="6"/>
      <c r="H8" s="6"/>
      <c r="I8"/>
      <c r="J8" s="108"/>
      <c r="K8" s="108"/>
      <c r="L8" s="109"/>
      <c r="M8" s="107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2" customFormat="1" ht="12.75">
      <c r="A9" s="60"/>
      <c r="B9" s="10">
        <v>39921</v>
      </c>
      <c r="C9" s="72">
        <v>50</v>
      </c>
      <c r="E9" s="6" t="s">
        <v>76</v>
      </c>
      <c r="F9" s="6"/>
      <c r="G9" s="6"/>
      <c r="H9" s="16"/>
      <c r="I9"/>
      <c r="J9" s="112"/>
      <c r="K9" s="110"/>
      <c r="L9" s="106"/>
      <c r="M9" s="107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2" customFormat="1" ht="12.75">
      <c r="A10" s="58"/>
      <c r="B10" s="10">
        <v>39921</v>
      </c>
      <c r="C10" s="72">
        <v>15</v>
      </c>
      <c r="E10" s="6" t="s">
        <v>77</v>
      </c>
      <c r="F10" s="13"/>
      <c r="G10" s="76"/>
      <c r="H10" s="16"/>
      <c r="I10"/>
      <c r="J10" s="108"/>
      <c r="K10" s="107"/>
      <c r="L10" s="106"/>
      <c r="M10" s="107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2" customFormat="1" ht="12.75">
      <c r="A11" s="58"/>
      <c r="B11" s="10">
        <v>39923</v>
      </c>
      <c r="C11" s="72">
        <v>3.88</v>
      </c>
      <c r="E11" s="6" t="s">
        <v>53</v>
      </c>
      <c r="F11" s="78"/>
      <c r="G11" s="78"/>
      <c r="I11"/>
      <c r="J11" s="2">
        <f>3.88</f>
        <v>3.88</v>
      </c>
      <c r="K11" s="2">
        <f>J11/2</f>
        <v>1.94</v>
      </c>
      <c r="L11" s="106">
        <f>L6-K11</f>
        <v>32.769999999999996</v>
      </c>
      <c r="M11" s="107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2" customFormat="1" ht="12.75">
      <c r="A12" s="58"/>
      <c r="B12" s="10">
        <v>39925</v>
      </c>
      <c r="C12" s="6">
        <v>18.48</v>
      </c>
      <c r="E12" s="6" t="s">
        <v>74</v>
      </c>
      <c r="H12" s="13"/>
      <c r="I12"/>
      <c r="J12" s="108"/>
      <c r="K12" s="107"/>
      <c r="L12" s="106"/>
      <c r="M12" s="107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2" customFormat="1" ht="12.75">
      <c r="A13" s="58"/>
      <c r="B13" s="10">
        <v>39926</v>
      </c>
      <c r="C13" s="34">
        <v>10</v>
      </c>
      <c r="D13"/>
      <c r="E13" s="20" t="s">
        <v>61</v>
      </c>
      <c r="F13" s="46"/>
      <c r="G13" s="22"/>
      <c r="H13" s="16"/>
      <c r="I13"/>
      <c r="J13" s="108"/>
      <c r="K13" s="107"/>
      <c r="L13" s="106"/>
      <c r="M13" s="107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2" customFormat="1" ht="12.75">
      <c r="A14" s="58"/>
      <c r="B14" s="10">
        <v>39927</v>
      </c>
      <c r="C14" s="72">
        <v>9.79</v>
      </c>
      <c r="D14"/>
      <c r="E14" s="20" t="s">
        <v>53</v>
      </c>
      <c r="F14" s="78"/>
      <c r="G14" s="13"/>
      <c r="I14"/>
      <c r="J14" s="108">
        <v>2.09</v>
      </c>
      <c r="K14" s="107">
        <f>J14/2</f>
        <v>1.045</v>
      </c>
      <c r="L14" s="106">
        <f>L11-K14</f>
        <v>31.724999999999994</v>
      </c>
      <c r="M14" s="107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24:27" s="2" customFormat="1" ht="12.75">
      <c r="X15" s="22"/>
      <c r="Y15" s="22"/>
      <c r="Z15" s="22"/>
      <c r="AA15" s="22"/>
    </row>
    <row r="16" spans="24:27" s="2" customFormat="1" ht="12.75">
      <c r="X16" s="22"/>
      <c r="Y16" s="22"/>
      <c r="Z16" s="22"/>
      <c r="AA16" s="22"/>
    </row>
    <row r="17" spans="1:27" s="2" customFormat="1" ht="12.75">
      <c r="A17" s="58"/>
      <c r="B17" s="10"/>
      <c r="C17" s="118"/>
      <c r="D17"/>
      <c r="E17" s="20"/>
      <c r="H17" s="16"/>
      <c r="I17"/>
      <c r="J17" s="108"/>
      <c r="K17" s="107"/>
      <c r="L17" s="106"/>
      <c r="M17" s="107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2" customFormat="1" ht="12.75">
      <c r="A18" s="58"/>
      <c r="B18" s="10"/>
      <c r="C18" s="119"/>
      <c r="E18" s="104"/>
      <c r="H18" s="16"/>
      <c r="I18" s="21"/>
      <c r="J18" s="108"/>
      <c r="K18" s="107"/>
      <c r="L18" s="106"/>
      <c r="M18" s="107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2" customFormat="1" ht="12.75">
      <c r="A19" s="58"/>
      <c r="B19" s="10"/>
      <c r="C19" s="119"/>
      <c r="E19" s="20"/>
      <c r="H19" s="16"/>
      <c r="I19" s="21"/>
      <c r="J19" s="108"/>
      <c r="K19" s="107"/>
      <c r="L19" s="106"/>
      <c r="M19" s="107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2" customFormat="1" ht="12.75">
      <c r="A20" s="58"/>
      <c r="B20" s="10"/>
      <c r="E20" s="104"/>
      <c r="H20" s="16"/>
      <c r="I20" s="21"/>
      <c r="J20" s="108"/>
      <c r="K20" s="110"/>
      <c r="L20" s="106"/>
      <c r="M20" s="107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2" customFormat="1" ht="12.75">
      <c r="A21" s="58"/>
      <c r="B21" s="10"/>
      <c r="C21" s="6"/>
      <c r="E21" s="6"/>
      <c r="F21" s="46"/>
      <c r="G21" s="46"/>
      <c r="I21" s="21"/>
      <c r="J21" s="108"/>
      <c r="K21" s="110"/>
      <c r="L21" s="106"/>
      <c r="M21" s="107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2" customFormat="1" ht="12.75">
      <c r="A22" s="58"/>
      <c r="B22" s="10"/>
      <c r="C22" s="6"/>
      <c r="E22" s="6"/>
      <c r="G22" s="76"/>
      <c r="H22" s="16"/>
      <c r="I22"/>
      <c r="J22" s="108"/>
      <c r="K22" s="110"/>
      <c r="L22" s="106"/>
      <c r="M22" s="107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2" customFormat="1" ht="12.75">
      <c r="A23" s="58"/>
      <c r="B23" s="10"/>
      <c r="C23" s="6"/>
      <c r="E23" s="6"/>
      <c r="H23" s="16"/>
      <c r="I23"/>
      <c r="J23" s="108"/>
      <c r="K23" s="110"/>
      <c r="L23" s="106"/>
      <c r="M23" s="107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2" customFormat="1" ht="12.75">
      <c r="A24" s="58"/>
      <c r="B24" s="10"/>
      <c r="E24" s="6"/>
      <c r="F24" s="13"/>
      <c r="H24" s="16"/>
      <c r="I24"/>
      <c r="J24" s="108"/>
      <c r="K24" s="107"/>
      <c r="L24" s="106"/>
      <c r="M24" s="107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2" customFormat="1" ht="12.75">
      <c r="A25" s="58"/>
      <c r="B25" s="10"/>
      <c r="C25" s="6"/>
      <c r="E25" s="20"/>
      <c r="F25" s="13"/>
      <c r="G25" s="76"/>
      <c r="H25" s="16"/>
      <c r="I25"/>
      <c r="J25" s="113"/>
      <c r="K25" s="110"/>
      <c r="L25" s="106"/>
      <c r="M25" s="107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2" customFormat="1" ht="12.75">
      <c r="A26" s="58"/>
      <c r="B26" s="10"/>
      <c r="C26" s="6"/>
      <c r="E26" s="116"/>
      <c r="H26" s="16"/>
      <c r="I26"/>
      <c r="J26" s="108"/>
      <c r="K26" s="107"/>
      <c r="L26" s="106"/>
      <c r="M26" s="107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2" customFormat="1" ht="12.75">
      <c r="A27" s="58"/>
      <c r="B27" s="10"/>
      <c r="C27" s="6"/>
      <c r="E27" s="116"/>
      <c r="K27" s="107"/>
      <c r="L27" s="106"/>
      <c r="M27" s="10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2" customFormat="1" ht="12.75">
      <c r="A28" s="58"/>
      <c r="B28" s="10"/>
      <c r="C28" s="6"/>
      <c r="E28" s="116"/>
      <c r="F28" s="46"/>
      <c r="G28" s="46"/>
      <c r="H28" s="16"/>
      <c r="I28"/>
      <c r="J28" s="108"/>
      <c r="K28" s="108"/>
      <c r="L28" s="106"/>
      <c r="M28" s="107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2" customFormat="1" ht="12.75">
      <c r="A29" s="58"/>
      <c r="B29" s="10"/>
      <c r="C29" s="6"/>
      <c r="E29" s="116"/>
      <c r="F29" s="20"/>
      <c r="G29" s="46"/>
      <c r="H29" s="16"/>
      <c r="I29"/>
      <c r="J29" s="108"/>
      <c r="K29" s="107"/>
      <c r="L29" s="106"/>
      <c r="M29" s="107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13" ht="12.75">
      <c r="A30" s="58"/>
      <c r="B30" s="10"/>
      <c r="C30" s="6"/>
      <c r="D30" s="2"/>
      <c r="E30" s="6"/>
      <c r="F30" s="6"/>
      <c r="G30" s="6"/>
      <c r="H30" s="16"/>
      <c r="J30" s="112"/>
      <c r="K30" s="105"/>
      <c r="L30" s="106"/>
      <c r="M30" s="105"/>
    </row>
    <row r="31" spans="1:13" ht="12.75">
      <c r="A31" s="58"/>
      <c r="B31" s="10"/>
      <c r="C31" s="59"/>
      <c r="E31" s="116"/>
      <c r="F31" s="2"/>
      <c r="G31" s="76"/>
      <c r="H31" s="16"/>
      <c r="J31" s="112"/>
      <c r="K31" s="105"/>
      <c r="L31" s="106"/>
      <c r="M31" s="105"/>
    </row>
    <row r="32" spans="1:13" ht="12.75">
      <c r="A32" s="58"/>
      <c r="B32" s="10"/>
      <c r="C32" s="72"/>
      <c r="D32" s="59"/>
      <c r="E32" s="116"/>
      <c r="F32" s="13"/>
      <c r="G32" s="76"/>
      <c r="H32" s="16"/>
      <c r="J32" s="108"/>
      <c r="K32" s="105"/>
      <c r="L32" s="106"/>
      <c r="M32" s="105"/>
    </row>
    <row r="33" spans="1:13" ht="12.75">
      <c r="A33" s="58"/>
      <c r="B33" s="10"/>
      <c r="C33" s="72"/>
      <c r="D33" s="2"/>
      <c r="E33" s="20"/>
      <c r="F33" s="6"/>
      <c r="G33" s="77"/>
      <c r="H33" s="1"/>
      <c r="J33" s="112"/>
      <c r="K33" s="105"/>
      <c r="L33" s="106"/>
      <c r="M33" s="105"/>
    </row>
    <row r="34" spans="1:13" ht="12.75">
      <c r="A34" s="58"/>
      <c r="B34" s="10"/>
      <c r="E34" s="20"/>
      <c r="F34" s="57"/>
      <c r="G34" s="6"/>
      <c r="J34" s="112"/>
      <c r="K34" s="105"/>
      <c r="L34" s="106"/>
      <c r="M34" s="105"/>
    </row>
    <row r="35" spans="1:13" ht="12.75">
      <c r="A35" s="58"/>
      <c r="B35" s="10"/>
      <c r="C35" s="2"/>
      <c r="D35" s="2"/>
      <c r="E35" s="2"/>
      <c r="F35" s="13"/>
      <c r="G35" s="77"/>
      <c r="H35" s="16"/>
      <c r="J35" s="112"/>
      <c r="K35" s="105"/>
      <c r="L35" s="106"/>
      <c r="M35" s="105"/>
    </row>
    <row r="36" spans="1:10" ht="12.75">
      <c r="A36" s="58"/>
      <c r="B36" s="10"/>
      <c r="C36" s="72"/>
      <c r="D36" s="59"/>
      <c r="E36" s="20"/>
      <c r="F36" s="6"/>
      <c r="G36" s="6"/>
      <c r="H36" s="16"/>
      <c r="J36"/>
    </row>
    <row r="37" spans="1:10" ht="12.75">
      <c r="A37" s="58"/>
      <c r="B37" s="10"/>
      <c r="E37" s="20"/>
      <c r="F37" s="13"/>
      <c r="G37" s="16"/>
      <c r="H37" s="16"/>
      <c r="J37"/>
    </row>
    <row r="38" spans="1:10" ht="12.75">
      <c r="A38" s="58"/>
      <c r="B38" s="63"/>
      <c r="E38" s="20"/>
      <c r="F38" s="13"/>
      <c r="G38" s="16"/>
      <c r="H38" s="16"/>
      <c r="J38"/>
    </row>
    <row r="39" spans="1:10" ht="12.75">
      <c r="A39" s="58"/>
      <c r="B39" s="10"/>
      <c r="F39" s="13"/>
      <c r="G39" s="16"/>
      <c r="H39" s="16"/>
      <c r="J39"/>
    </row>
    <row r="40" spans="1:27" ht="12.75" customHeight="1">
      <c r="A40" s="58"/>
      <c r="B40" s="10"/>
      <c r="F40" s="13"/>
      <c r="G40" s="16"/>
      <c r="H40" s="16"/>
      <c r="J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.75" customHeight="1">
      <c r="A41" s="58"/>
      <c r="B41" s="10"/>
      <c r="F41" s="13"/>
      <c r="H41" s="16"/>
      <c r="J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2.75" customHeight="1">
      <c r="A42" s="58"/>
      <c r="B42" s="10"/>
      <c r="F42" s="13"/>
      <c r="G42" s="16"/>
      <c r="H42" s="16"/>
      <c r="J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2.75" customHeight="1">
      <c r="A43" s="58"/>
      <c r="B43" s="10"/>
      <c r="F43" s="13"/>
      <c r="G43" s="16"/>
      <c r="H43" s="16"/>
      <c r="J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.75" customHeight="1">
      <c r="A44" s="60"/>
      <c r="B44" s="10"/>
      <c r="F44" s="13"/>
      <c r="G44" s="16"/>
      <c r="H44" s="16"/>
      <c r="J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10" ht="12.75" customHeight="1">
      <c r="A45" s="58"/>
      <c r="B45" s="10"/>
      <c r="F45" s="78"/>
      <c r="G45" s="6"/>
      <c r="H45" s="6"/>
      <c r="J45" s="19"/>
    </row>
    <row r="46" spans="1:10" ht="12.75" customHeight="1">
      <c r="A46" s="58"/>
      <c r="B46" s="63"/>
      <c r="F46" s="6"/>
      <c r="G46" s="6"/>
      <c r="H46" s="6"/>
      <c r="J46" s="19"/>
    </row>
    <row r="47" spans="1:10" ht="12.75" customHeight="1">
      <c r="A47" s="60"/>
      <c r="B47" s="10"/>
      <c r="F47" s="6"/>
      <c r="G47" s="6"/>
      <c r="H47" s="6"/>
      <c r="J47" s="19"/>
    </row>
    <row r="48" spans="1:10" ht="12.75" customHeight="1">
      <c r="A48" s="60"/>
      <c r="B48" s="10"/>
      <c r="H48" s="6"/>
      <c r="J48" s="19"/>
    </row>
    <row r="49" spans="1:10" ht="12.75" customHeight="1">
      <c r="A49" s="60"/>
      <c r="B49" s="10"/>
      <c r="F49" s="78"/>
      <c r="G49" s="6"/>
      <c r="H49" s="6"/>
      <c r="J49" s="19"/>
    </row>
    <row r="50" spans="1:7" ht="12.75">
      <c r="A50" s="60"/>
      <c r="B50" s="10"/>
      <c r="C50" s="72"/>
      <c r="D50" s="72"/>
      <c r="E50" s="6"/>
      <c r="F50" s="6"/>
      <c r="G50" s="6"/>
    </row>
    <row r="51" spans="1:5" ht="12.75">
      <c r="A51" s="60"/>
      <c r="B51" s="63"/>
      <c r="E51" s="6"/>
    </row>
    <row r="52" spans="1:2" ht="12.75">
      <c r="A52" s="3"/>
      <c r="B52" s="63"/>
    </row>
    <row r="53" spans="1:10" ht="12.75" customHeight="1">
      <c r="A53" s="61"/>
      <c r="B53" s="10"/>
      <c r="E53" s="6"/>
      <c r="H53" s="6"/>
      <c r="J53" s="19"/>
    </row>
    <row r="54" spans="1:10" ht="12.75" customHeight="1">
      <c r="A54" s="61"/>
      <c r="B54" s="10"/>
      <c r="H54" s="6"/>
      <c r="J54" s="19"/>
    </row>
    <row r="55" spans="1:10" ht="12.75" customHeight="1">
      <c r="A55" s="61"/>
      <c r="B55" s="62"/>
      <c r="F55" s="6"/>
      <c r="G55" s="6"/>
      <c r="H55" s="6"/>
      <c r="J55" s="19"/>
    </row>
    <row r="56" spans="1:10" ht="12.75" customHeight="1">
      <c r="A56" s="58"/>
      <c r="B56" s="10"/>
      <c r="F56" s="6"/>
      <c r="G56" s="6"/>
      <c r="H56" s="6"/>
      <c r="J56" s="19"/>
    </row>
    <row r="57" spans="1:10" ht="12.75" customHeight="1">
      <c r="A57" s="61"/>
      <c r="B57" s="63"/>
      <c r="F57" s="6"/>
      <c r="G57" s="6"/>
      <c r="H57" s="6"/>
      <c r="J57" s="19"/>
    </row>
    <row r="58" spans="1:10" ht="12.75" customHeight="1">
      <c r="A58" s="58"/>
      <c r="B58" s="10"/>
      <c r="F58" s="6"/>
      <c r="G58" s="6"/>
      <c r="H58" s="6"/>
      <c r="J58" s="19"/>
    </row>
    <row r="59" spans="1:10" ht="12.75" customHeight="1">
      <c r="A59" s="58"/>
      <c r="B59" s="10"/>
      <c r="F59" s="6"/>
      <c r="G59" s="6"/>
      <c r="H59" s="6"/>
      <c r="J59" s="19"/>
    </row>
    <row r="60" spans="1:10" ht="12.75" customHeight="1">
      <c r="A60" s="58"/>
      <c r="B60" s="10"/>
      <c r="F60" s="6"/>
      <c r="G60" s="6"/>
      <c r="H60" s="6"/>
      <c r="J60" s="19"/>
    </row>
    <row r="61" spans="1:10" ht="12.75" customHeight="1">
      <c r="A61" s="58"/>
      <c r="B61" s="10"/>
      <c r="F61" s="6"/>
      <c r="G61" s="6"/>
      <c r="H61" s="6"/>
      <c r="J61" s="19"/>
    </row>
    <row r="62" spans="1:10" ht="12.75" customHeight="1">
      <c r="A62" s="58"/>
      <c r="B62" s="10"/>
      <c r="F62" s="6"/>
      <c r="G62" s="6"/>
      <c r="H62" s="6"/>
      <c r="J62" s="19"/>
    </row>
    <row r="63" spans="1:10" ht="12.75" customHeight="1">
      <c r="A63" s="58"/>
      <c r="B63" s="10"/>
      <c r="F63" s="6"/>
      <c r="G63" s="6"/>
      <c r="H63" s="6"/>
      <c r="J63" s="19"/>
    </row>
    <row r="64" spans="1:10" ht="12.75" customHeight="1">
      <c r="A64" s="58"/>
      <c r="B64" s="10"/>
      <c r="J64" s="19"/>
    </row>
    <row r="65" spans="1:10" ht="12.75" customHeight="1">
      <c r="A65" s="58"/>
      <c r="B65" s="10"/>
      <c r="J65" s="19"/>
    </row>
    <row r="66" spans="1:10" ht="12.75" customHeight="1">
      <c r="A66" s="61"/>
      <c r="B66" s="62"/>
      <c r="J66" s="19"/>
    </row>
    <row r="67" spans="1:10" ht="12.75" customHeight="1">
      <c r="A67" s="61"/>
      <c r="B67" s="62"/>
      <c r="J67" s="19"/>
    </row>
    <row r="68" spans="1:10" ht="12.75" customHeight="1">
      <c r="A68" s="61"/>
      <c r="B68" s="62"/>
      <c r="J68" s="19"/>
    </row>
    <row r="69" spans="1:10" ht="12.75" customHeight="1">
      <c r="A69" s="61"/>
      <c r="B69" s="62"/>
      <c r="J69" s="19"/>
    </row>
    <row r="70" spans="1:10" ht="12.75">
      <c r="A70" s="48"/>
      <c r="B70" s="49"/>
      <c r="C70" s="73"/>
      <c r="D70" s="73"/>
      <c r="E70" s="18"/>
      <c r="F70" s="18"/>
      <c r="G70" s="18"/>
      <c r="H70" s="43"/>
      <c r="J70"/>
    </row>
    <row r="71" spans="1:10" ht="16.5" thickBot="1">
      <c r="A71" s="44" t="s">
        <v>37</v>
      </c>
      <c r="B71" s="45"/>
      <c r="C71" s="74">
        <f>SUM(C3:C70)</f>
        <v>163.38</v>
      </c>
      <c r="D71" s="74">
        <f>SUM(D3:D70)</f>
        <v>0</v>
      </c>
      <c r="E71" s="17"/>
      <c r="F71" s="17">
        <f>SUM(F37:F70)</f>
        <v>0</v>
      </c>
      <c r="G71" s="17">
        <f>SUM(G37:G70)</f>
        <v>0</v>
      </c>
      <c r="H71" s="42">
        <f>SUM(H2:H70)</f>
        <v>0</v>
      </c>
      <c r="J71"/>
    </row>
    <row r="72" spans="7:10" ht="12.75">
      <c r="G72" s="35" t="s">
        <v>10</v>
      </c>
      <c r="H72" s="114">
        <v>1454.73</v>
      </c>
      <c r="J72"/>
    </row>
    <row r="73" spans="7:10" ht="13.5" thickBot="1">
      <c r="G73" s="36"/>
      <c r="H73" s="37"/>
      <c r="J73"/>
    </row>
    <row r="74" spans="1:10" ht="13.5" customHeight="1" thickBot="1">
      <c r="A74" s="7" t="s">
        <v>44</v>
      </c>
      <c r="G74" s="38"/>
      <c r="H74" s="40"/>
      <c r="J74"/>
    </row>
    <row r="75" spans="1:10" ht="12.75" customHeight="1">
      <c r="A75" s="7"/>
      <c r="G75" s="23"/>
      <c r="H75" s="50"/>
      <c r="J75"/>
    </row>
    <row r="76" spans="1:10" ht="12.75" customHeight="1">
      <c r="A76" s="31"/>
      <c r="B76" s="32" t="s">
        <v>8</v>
      </c>
      <c r="C76" s="68"/>
      <c r="D76" s="68"/>
      <c r="E76" s="33" t="s">
        <v>40</v>
      </c>
      <c r="H76" s="51"/>
      <c r="J76"/>
    </row>
    <row r="77" spans="1:10" ht="12.75" customHeight="1">
      <c r="A77" s="33"/>
      <c r="B77" s="33" t="s">
        <v>8</v>
      </c>
      <c r="C77" s="68"/>
      <c r="D77" s="68"/>
      <c r="E77" s="33" t="s">
        <v>7</v>
      </c>
      <c r="F77" s="24"/>
      <c r="G77" s="2"/>
      <c r="J77"/>
    </row>
    <row r="78" spans="1:10" ht="12.75" customHeight="1">
      <c r="A78" s="31"/>
      <c r="B78" s="32" t="s">
        <v>1</v>
      </c>
      <c r="C78" s="68"/>
      <c r="D78" s="68"/>
      <c r="E78" s="33" t="s">
        <v>5</v>
      </c>
      <c r="F78" s="8"/>
      <c r="G78" s="11"/>
      <c r="J78"/>
    </row>
    <row r="79" spans="1:10" ht="12.75" customHeight="1">
      <c r="A79" s="31"/>
      <c r="B79" s="33" t="s">
        <v>41</v>
      </c>
      <c r="C79" s="68"/>
      <c r="D79" s="68"/>
      <c r="E79" s="32" t="s">
        <v>38</v>
      </c>
      <c r="F79" s="8"/>
      <c r="G79" s="11"/>
      <c r="J79"/>
    </row>
    <row r="80" spans="1:10" ht="12.75" customHeight="1">
      <c r="A80" s="33"/>
      <c r="B80" s="32" t="s">
        <v>1</v>
      </c>
      <c r="C80" s="68"/>
      <c r="D80" s="68"/>
      <c r="E80" s="33" t="s">
        <v>39</v>
      </c>
      <c r="F80" s="8"/>
      <c r="G80" s="4"/>
      <c r="J80"/>
    </row>
    <row r="81" spans="1:10" ht="12.75" customHeight="1">
      <c r="A81" s="33"/>
      <c r="B81" s="32"/>
      <c r="C81" s="68"/>
      <c r="D81" s="68"/>
      <c r="E81" s="33" t="s">
        <v>39</v>
      </c>
      <c r="F81" s="8"/>
      <c r="G81" s="4"/>
      <c r="J81"/>
    </row>
    <row r="82" spans="1:7" ht="12.75" customHeight="1">
      <c r="A82" s="33"/>
      <c r="B82" s="32" t="s">
        <v>1</v>
      </c>
      <c r="C82" s="68"/>
      <c r="D82" s="68"/>
      <c r="E82" s="33" t="s">
        <v>49</v>
      </c>
      <c r="F82" s="8"/>
      <c r="G82" s="4"/>
    </row>
    <row r="83" spans="1:8" ht="12.75" customHeight="1">
      <c r="A83" s="33"/>
      <c r="B83" s="32"/>
      <c r="C83" s="68"/>
      <c r="D83" s="68"/>
      <c r="E83" s="33" t="s">
        <v>9</v>
      </c>
      <c r="F83" s="54"/>
      <c r="G83" s="53"/>
      <c r="H83" s="55"/>
    </row>
    <row r="84" spans="1:7" ht="12.75" customHeight="1">
      <c r="A84" s="33"/>
      <c r="B84" s="32" t="s">
        <v>42</v>
      </c>
      <c r="C84" s="68"/>
      <c r="D84" s="68"/>
      <c r="E84" s="33" t="s">
        <v>43</v>
      </c>
      <c r="F84" s="47"/>
      <c r="G84" s="13"/>
    </row>
    <row r="85" spans="1:7" ht="13.5" customHeight="1">
      <c r="A85" s="33"/>
      <c r="B85" s="32"/>
      <c r="C85" s="68">
        <v>50</v>
      </c>
      <c r="D85" s="68"/>
      <c r="E85" s="33" t="s">
        <v>6</v>
      </c>
      <c r="G85" s="13"/>
    </row>
    <row r="86" spans="1:7" ht="12.75" customHeight="1">
      <c r="A86" s="33"/>
      <c r="B86" s="32"/>
      <c r="C86" s="68">
        <v>10</v>
      </c>
      <c r="D86" s="68"/>
      <c r="E86" s="33" t="s">
        <v>2</v>
      </c>
      <c r="F86" s="12"/>
      <c r="G86" s="13"/>
    </row>
    <row r="87" spans="1:7" ht="12.75" customHeight="1">
      <c r="A87" s="33"/>
      <c r="B87" s="32"/>
      <c r="C87" s="75">
        <f>SUM(C76:C86)</f>
        <v>60</v>
      </c>
      <c r="D87" s="75"/>
      <c r="E87" s="33"/>
      <c r="F87" s="12"/>
      <c r="G87" s="13"/>
    </row>
    <row r="88" ht="12.75" customHeight="1"/>
    <row r="89" ht="12.75" customHeight="1">
      <c r="G89" s="4"/>
    </row>
    <row r="90" spans="6:7" ht="12.75" customHeight="1">
      <c r="F90" s="8"/>
      <c r="G90" s="14"/>
    </row>
    <row r="91" ht="12.75" customHeight="1">
      <c r="A91" s="1"/>
    </row>
    <row r="92" ht="12.75" customHeight="1">
      <c r="F92" s="52"/>
    </row>
    <row r="93" ht="12.75" customHeight="1"/>
    <row r="94" ht="12.75" customHeight="1"/>
    <row r="95" ht="12.75" customHeight="1">
      <c r="E95" s="5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asme</dc:creator>
  <cp:keywords/>
  <dc:description/>
  <cp:lastModifiedBy>astrid.meinl</cp:lastModifiedBy>
  <cp:lastPrinted>2004-08-03T10:31:16Z</cp:lastPrinted>
  <dcterms:created xsi:type="dcterms:W3CDTF">2004-05-05T19:54:33Z</dcterms:created>
  <dcterms:modified xsi:type="dcterms:W3CDTF">2010-01-04T14:32:19Z</dcterms:modified>
  <cp:category/>
  <cp:version/>
  <cp:contentType/>
  <cp:contentStatus/>
</cp:coreProperties>
</file>